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9 12\"/>
    </mc:Choice>
  </mc:AlternateContent>
  <bookViews>
    <workbookView xWindow="0" yWindow="0" windowWidth="16380" windowHeight="8190" tabRatio="500"/>
  </bookViews>
  <sheets>
    <sheet name="extended vdp-Template" sheetId="2" r:id="rId1"/>
    <sheet name="A. HTT General M" sheetId="3" r:id="rId2"/>
    <sheet name="A. HTT General P" sheetId="4" r:id="rId3"/>
    <sheet name="B1. HTT Mortgage Assets" sheetId="6" r:id="rId4"/>
    <sheet name="B2. HTT Public Sector Assets" sheetId="7" r:id="rId5"/>
    <sheet name="vdp glossary (E) " sheetId="12" r:id="rId6"/>
  </sheet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5" hidden="1">'vdp glossary (E) '!$A$1:$E$1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'extended vdp-Template'!$A$1:$H$71</definedName>
    <definedName name="_xlnm.Print_Titles" localSheetId="5">'vdp glossary (E) '!$1:$1</definedName>
  </definedNames>
  <calcPr calcId="152511"/>
</workbook>
</file>

<file path=xl/calcChain.xml><?xml version="1.0" encoding="utf-8"?>
<calcChain xmlns="http://schemas.openxmlformats.org/spreadsheetml/2006/main">
  <c r="B40" i="2" l="1"/>
  <c r="C152" i="7" l="1"/>
  <c r="F152" i="7" s="1"/>
  <c r="F150" i="7"/>
  <c r="F148" i="7"/>
  <c r="C131" i="7"/>
  <c r="C82" i="7"/>
  <c r="C78" i="7"/>
  <c r="C49" i="7"/>
  <c r="C42" i="7"/>
  <c r="F41" i="7" s="1"/>
  <c r="F37" i="7"/>
  <c r="C37" i="7"/>
  <c r="F24" i="7"/>
  <c r="F23" i="7"/>
  <c r="F22" i="7"/>
  <c r="D19" i="7"/>
  <c r="C19" i="7"/>
  <c r="G226" i="4"/>
  <c r="F226" i="4"/>
  <c r="G224" i="4"/>
  <c r="F224" i="4"/>
  <c r="F223" i="4"/>
  <c r="G222" i="4"/>
  <c r="F222" i="4"/>
  <c r="F221" i="4"/>
  <c r="G220" i="4"/>
  <c r="F220" i="4"/>
  <c r="C220" i="4"/>
  <c r="G227" i="4" s="1"/>
  <c r="G218" i="4"/>
  <c r="F218" i="4"/>
  <c r="C208" i="4"/>
  <c r="F214" i="4" s="1"/>
  <c r="C207" i="4"/>
  <c r="F204" i="4"/>
  <c r="F200" i="4"/>
  <c r="F196" i="4"/>
  <c r="F191" i="4"/>
  <c r="F185" i="4"/>
  <c r="F184" i="4"/>
  <c r="F181" i="4"/>
  <c r="F180" i="4"/>
  <c r="C179" i="4"/>
  <c r="F187" i="4" s="1"/>
  <c r="F178" i="4"/>
  <c r="F177" i="4"/>
  <c r="F176" i="4"/>
  <c r="F175" i="4"/>
  <c r="F179" i="4" s="1"/>
  <c r="D167" i="4"/>
  <c r="G165" i="4" s="1"/>
  <c r="D165" i="4"/>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G155" i="4" s="1"/>
  <c r="F139" i="4"/>
  <c r="G138" i="4"/>
  <c r="F138" i="4"/>
  <c r="F136" i="4"/>
  <c r="F135" i="4"/>
  <c r="F134" i="4"/>
  <c r="F133" i="4"/>
  <c r="F132" i="4"/>
  <c r="F131" i="4"/>
  <c r="F130" i="4"/>
  <c r="D129" i="4"/>
  <c r="G123" i="4" s="1"/>
  <c r="C129" i="4"/>
  <c r="F128" i="4"/>
  <c r="G127" i="4"/>
  <c r="F127" i="4"/>
  <c r="F126" i="4"/>
  <c r="G125" i="4"/>
  <c r="F125" i="4"/>
  <c r="F124" i="4"/>
  <c r="F123" i="4"/>
  <c r="F122" i="4"/>
  <c r="G121" i="4"/>
  <c r="F121" i="4"/>
  <c r="G120" i="4"/>
  <c r="F120" i="4"/>
  <c r="G119" i="4"/>
  <c r="F119" i="4"/>
  <c r="G118" i="4"/>
  <c r="F118" i="4"/>
  <c r="G117" i="4"/>
  <c r="F117" i="4"/>
  <c r="G116" i="4"/>
  <c r="F116" i="4"/>
  <c r="F129" i="4" s="1"/>
  <c r="G115" i="4"/>
  <c r="F115" i="4"/>
  <c r="F114" i="4"/>
  <c r="G113" i="4"/>
  <c r="F113" i="4"/>
  <c r="G112" i="4"/>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0" i="4"/>
  <c r="C58" i="4"/>
  <c r="F63" i="4" s="1"/>
  <c r="F57" i="4"/>
  <c r="F53" i="4"/>
  <c r="G328" i="6"/>
  <c r="F328" i="6"/>
  <c r="D328" i="6"/>
  <c r="C328" i="6"/>
  <c r="F317" i="6"/>
  <c r="G315" i="6"/>
  <c r="F315" i="6"/>
  <c r="C315" i="6"/>
  <c r="D288" i="6"/>
  <c r="C288" i="6" s="1"/>
  <c r="C264" i="6"/>
  <c r="F227" i="6"/>
  <c r="C227" i="6"/>
  <c r="F221" i="6" s="1"/>
  <c r="F219" i="6"/>
  <c r="C214" i="6"/>
  <c r="F213" i="6" s="1"/>
  <c r="F212" i="6"/>
  <c r="F211" i="6"/>
  <c r="F210" i="6"/>
  <c r="F208" i="6"/>
  <c r="F207" i="6"/>
  <c r="F206" i="6"/>
  <c r="F204" i="6"/>
  <c r="F203" i="6"/>
  <c r="F202" i="6"/>
  <c r="F200" i="6"/>
  <c r="F199" i="6"/>
  <c r="F198" i="6"/>
  <c r="F197" i="6"/>
  <c r="F196" i="6"/>
  <c r="F195" i="6"/>
  <c r="F194" i="6"/>
  <c r="F193" i="6"/>
  <c r="F192" i="6"/>
  <c r="F191" i="6"/>
  <c r="F190" i="6"/>
  <c r="D187" i="6"/>
  <c r="C187" i="6"/>
  <c r="F161" i="6"/>
  <c r="F151" i="6"/>
  <c r="F77" i="6"/>
  <c r="D77" i="6"/>
  <c r="C77" i="6"/>
  <c r="D73" i="6"/>
  <c r="C73" i="6"/>
  <c r="F44" i="6"/>
  <c r="D44" i="6"/>
  <c r="C44" i="6"/>
  <c r="F28" i="6"/>
  <c r="F26" i="6"/>
  <c r="F25" i="6"/>
  <c r="F24" i="6"/>
  <c r="F23" i="6"/>
  <c r="F22" i="6"/>
  <c r="F21" i="6"/>
  <c r="F20" i="6"/>
  <c r="F19" i="6"/>
  <c r="F18" i="6"/>
  <c r="F17" i="6"/>
  <c r="C15" i="6"/>
  <c r="F16" i="6" s="1"/>
  <c r="F14" i="6"/>
  <c r="F227" i="3"/>
  <c r="G226" i="3"/>
  <c r="F226" i="3"/>
  <c r="F225" i="3"/>
  <c r="G224" i="3"/>
  <c r="F224" i="3"/>
  <c r="F223" i="3"/>
  <c r="G222" i="3"/>
  <c r="F222" i="3"/>
  <c r="F221" i="3"/>
  <c r="G220" i="3"/>
  <c r="F220" i="3"/>
  <c r="C220" i="3"/>
  <c r="G227" i="3" s="1"/>
  <c r="G218" i="3"/>
  <c r="F218" i="3"/>
  <c r="C208" i="3"/>
  <c r="F214" i="3" s="1"/>
  <c r="C207" i="3"/>
  <c r="F191" i="3"/>
  <c r="F185" i="3"/>
  <c r="F184" i="3"/>
  <c r="F181" i="3"/>
  <c r="F180" i="3"/>
  <c r="C179" i="3"/>
  <c r="F187" i="3" s="1"/>
  <c r="F178" i="3"/>
  <c r="F177" i="3"/>
  <c r="F176" i="3"/>
  <c r="F175" i="3"/>
  <c r="F179" i="3" s="1"/>
  <c r="D167" i="3"/>
  <c r="G164" i="3" s="1"/>
  <c r="G167" i="3" s="1"/>
  <c r="D165" i="3"/>
  <c r="G165" i="3" s="1"/>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F142" i="3"/>
  <c r="F155" i="3" s="1"/>
  <c r="G141" i="3"/>
  <c r="F141" i="3"/>
  <c r="F140" i="3"/>
  <c r="G139" i="3"/>
  <c r="G155" i="3" s="1"/>
  <c r="F139" i="3"/>
  <c r="G138" i="3"/>
  <c r="F138" i="3"/>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F116" i="3"/>
  <c r="F129" i="3" s="1"/>
  <c r="G115" i="3"/>
  <c r="F115" i="3"/>
  <c r="F114" i="3"/>
  <c r="G113" i="3"/>
  <c r="G129" i="3" s="1"/>
  <c r="F113" i="3"/>
  <c r="G112" i="3"/>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0" i="3"/>
  <c r="C58" i="3"/>
  <c r="F63" i="3" s="1"/>
  <c r="F57" i="3"/>
  <c r="F53" i="3"/>
  <c r="F39" i="7" l="1"/>
  <c r="F42" i="7"/>
  <c r="F151" i="7"/>
  <c r="F40" i="7"/>
  <c r="F149" i="7"/>
  <c r="F76" i="4"/>
  <c r="F74" i="4"/>
  <c r="F72" i="4"/>
  <c r="F75" i="4"/>
  <c r="F71" i="4"/>
  <c r="F86" i="4"/>
  <c r="F81" i="4"/>
  <c r="F79" i="4"/>
  <c r="F70" i="4"/>
  <c r="F73" i="4"/>
  <c r="F87" i="4"/>
  <c r="F82" i="4"/>
  <c r="F80" i="4"/>
  <c r="F78" i="4"/>
  <c r="F110" i="4"/>
  <c r="F108" i="4"/>
  <c r="F104" i="4"/>
  <c r="F102" i="4"/>
  <c r="F93" i="4"/>
  <c r="F99" i="4"/>
  <c r="F98" i="4"/>
  <c r="F96" i="4"/>
  <c r="F94" i="4"/>
  <c r="F109" i="4"/>
  <c r="F105" i="4"/>
  <c r="F103" i="4"/>
  <c r="F101" i="4"/>
  <c r="F97" i="4"/>
  <c r="F95" i="4"/>
  <c r="G129" i="4"/>
  <c r="F58" i="4"/>
  <c r="F211" i="4"/>
  <c r="F215" i="4"/>
  <c r="F54" i="4"/>
  <c r="G164" i="4"/>
  <c r="G167" i="4" s="1"/>
  <c r="F193" i="4"/>
  <c r="F197" i="4"/>
  <c r="F201" i="4"/>
  <c r="F205" i="4"/>
  <c r="F212" i="4"/>
  <c r="F55" i="4"/>
  <c r="F62" i="4"/>
  <c r="F182" i="4"/>
  <c r="F186" i="4"/>
  <c r="F194" i="4"/>
  <c r="F198" i="4"/>
  <c r="F202" i="4"/>
  <c r="F206" i="4"/>
  <c r="F209" i="4"/>
  <c r="F213" i="4"/>
  <c r="F225" i="4"/>
  <c r="F227" i="4"/>
  <c r="F61" i="4"/>
  <c r="F56" i="4"/>
  <c r="F59" i="4"/>
  <c r="F183" i="4"/>
  <c r="F195" i="4"/>
  <c r="F199" i="4"/>
  <c r="F203" i="4"/>
  <c r="F210" i="4"/>
  <c r="G221" i="4"/>
  <c r="G223" i="4"/>
  <c r="G225" i="4"/>
  <c r="F12" i="6"/>
  <c r="F15" i="6"/>
  <c r="F201" i="6"/>
  <c r="F214" i="6" s="1"/>
  <c r="F205" i="6"/>
  <c r="F209" i="6"/>
  <c r="F220" i="6"/>
  <c r="F13" i="6"/>
  <c r="F76" i="3"/>
  <c r="F74" i="3"/>
  <c r="F72" i="3"/>
  <c r="F81" i="3"/>
  <c r="F75" i="3"/>
  <c r="F73" i="3"/>
  <c r="F87" i="3"/>
  <c r="F82" i="3"/>
  <c r="F78" i="3"/>
  <c r="F86" i="3"/>
  <c r="F79" i="3"/>
  <c r="F70" i="3"/>
  <c r="F71" i="3"/>
  <c r="F80" i="3"/>
  <c r="F110" i="3"/>
  <c r="F108" i="3"/>
  <c r="F104" i="3"/>
  <c r="F102" i="3"/>
  <c r="F93" i="3"/>
  <c r="F100" i="3" s="1"/>
  <c r="F98" i="3"/>
  <c r="F96" i="3"/>
  <c r="F94" i="3"/>
  <c r="F109" i="3"/>
  <c r="F103" i="3"/>
  <c r="F97" i="3"/>
  <c r="F95" i="3"/>
  <c r="F105" i="3"/>
  <c r="F101" i="3"/>
  <c r="F99" i="3"/>
  <c r="F61" i="3"/>
  <c r="F193" i="3"/>
  <c r="F201" i="3"/>
  <c r="F55" i="3"/>
  <c r="F182" i="3"/>
  <c r="F186" i="3"/>
  <c r="F194" i="3"/>
  <c r="F198" i="3"/>
  <c r="F202" i="3"/>
  <c r="F206" i="3"/>
  <c r="F209" i="3"/>
  <c r="F213" i="3"/>
  <c r="F196" i="3"/>
  <c r="F200" i="3"/>
  <c r="F204" i="3"/>
  <c r="F211" i="3"/>
  <c r="F215" i="3"/>
  <c r="F54" i="3"/>
  <c r="F58" i="3" s="1"/>
  <c r="F197" i="3"/>
  <c r="F205" i="3"/>
  <c r="F212" i="3"/>
  <c r="F62" i="3"/>
  <c r="F56" i="3"/>
  <c r="F59" i="3"/>
  <c r="F183" i="3"/>
  <c r="F195" i="3"/>
  <c r="F199" i="3"/>
  <c r="F203" i="3"/>
  <c r="F210" i="3"/>
  <c r="G221" i="3"/>
  <c r="G223" i="3"/>
  <c r="G225" i="3"/>
  <c r="F208" i="4" l="1"/>
  <c r="F100" i="4"/>
  <c r="F77" i="4"/>
  <c r="F208" i="3"/>
  <c r="F7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<sst xmlns="http://schemas.openxmlformats.org/spreadsheetml/2006/main" count="3538" uniqueCount="1642">
  <si>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</si>
  <si>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</si>
  <si>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</si>
  <si>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</si>
  <si>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</si>
  <si>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</si>
  <si>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</si>
  <si>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</si>
  <si>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</si>
  <si>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</si>
  <si>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</si>
  <si>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</si>
  <si>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</si>
  <si>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</si>
  <si>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</si>
  <si>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</si>
  <si>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</si>
  <si>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</si>
  <si>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</si>
  <si>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</si>
  <si>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</si>
  <si>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</si>
  <si>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</si>
  <si>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</si>
  <si>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</si>
  <si>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</si>
  <si>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</si>
  <si>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</si>
  <si>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</si>
  <si>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</si>
  <si>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</si>
  <si>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</si>
  <si>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</si>
  <si>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</si>
  <si>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</si>
  <si>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</si>
  <si>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</si>
  <si>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</si>
  <si>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</si>
  <si>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</si>
  <si>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</si>
  <si>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</si>
  <si>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</si>
  <si>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</si>
  <si>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</si>
  <si>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</si>
  <si>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</si>
  <si>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</si>
  <si>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</si>
  <si>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</si>
  <si>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</si>
  <si>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</si>
  <si>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</si>
  <si>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</si>
  <si>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</si>
  <si>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</si>
  <si>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</si>
  <si>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</si>
  <si>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</si>
  <si>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</si>
  <si>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</si>
  <si>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</si>
  <si>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</si>
  <si>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</si>
  <si>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</si>
  <si>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</si>
  <si>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</si>
  <si>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</si>
  <si>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</si>
  <si>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</si>
  <si>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</si>
  <si>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</si>
  <si>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</si>
  <si>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</si>
  <si>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</si>
  <si>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</si>
  <si>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</si>
  <si>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</si>
  <si>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</si>
  <si>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</si>
  <si>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</si>
  <si>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</si>
  <si>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</si>
  <si>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</si>
  <si>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</si>
  <si>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</si>
  <si>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</si>
  <si>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</si>
  <si>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</si>
  <si>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</si>
  <si>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</si>
  <si>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</si>
  <si>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</si>
  <si>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</si>
  <si>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</si>
  <si>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</si>
  <si>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</si>
  <si>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</si>
  <si>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</si>
  <si>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</si>
  <si>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</si>
  <si>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</si>
  <si>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</si>
  <si>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</si>
  <si>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</si>
  <si>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</si>
  <si>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</si>
  <si>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</si>
  <si>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</si>
  <si>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</si>
  <si>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</si>
  <si>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</si>
  <si>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</si>
  <si>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</si>
  <si>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</si>
  <si>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</si>
  <si>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</si>
  <si>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</si>
  <si>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</si>
  <si>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</si>
  <si>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</si>
  <si>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</si>
  <si>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</si>
  <si>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</si>
  <si>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</si>
  <si>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</si>
  <si>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</si>
  <si>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</si>
  <si>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</si>
  <si>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</si>
  <si>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</si>
  <si>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</si>
  <si>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</si>
  <si>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</si>
  <si>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</si>
  <si>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</si>
  <si>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</si>
  <si>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</si>
  <si>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</si>
  <si>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</si>
  <si>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</si>
  <si>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</si>
  <si>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</si>
  <si>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</si>
  <si>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</si>
  <si>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</si>
  <si>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</si>
  <si>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</si>
  <si>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</si>
  <si>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</si>
  <si>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</si>
  <si>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</si>
  <si>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</si>
  <si>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</si>
  <si>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</si>
  <si>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</si>
  <si>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</si>
  <si>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</si>
  <si>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</si>
  <si>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</si>
  <si>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</si>
  <si>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</si>
  <si>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</si>
  <si>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</si>
  <si>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</si>
  <si>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</si>
  <si>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</si>
  <si>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</si>
  <si>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</si>
  <si>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</si>
  <si>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</si>
  <si>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</si>
  <si>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</si>
  <si>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</si>
  <si>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</si>
  <si>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</si>
  <si>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</si>
  <si>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</si>
  <si>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</si>
  <si>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</si>
  <si>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</si>
  <si>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</si>
  <si>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</si>
  <si>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</si>
  <si>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</si>
  <si>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</si>
  <si>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</si>
  <si>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</si>
  <si>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</si>
  <si>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</si>
  <si>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</si>
  <si>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</si>
  <si>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</si>
  <si>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</si>
  <si>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</si>
  <si>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</si>
  <si>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</si>
  <si>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</si>
  <si>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</si>
  <si>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</si>
  <si>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</si>
  <si>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</si>
  <si>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</si>
  <si>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</si>
  <si>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</si>
  <si>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</si>
  <si>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</si>
  <si>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</si>
  <si>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</si>
  <si>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</si>
  <si>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</si>
  <si>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</si>
  <si>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</si>
  <si>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</si>
  <si>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</si>
  <si>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</si>
  <si>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</si>
  <si>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</si>
  <si>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</si>
  <si>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</si>
  <si>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</si>
  <si>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</si>
  <si>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</si>
  <si>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</si>
  <si>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</si>
  <si>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</si>
  <si>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</si>
  <si>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</si>
  <si>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</si>
  <si>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</si>
  <si>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</si>
  <si>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</si>
  <si>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</si>
  <si>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</si>
  <si>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</si>
  <si>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</si>
  <si>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</si>
  <si>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</si>
  <si>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</si>
  <si>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</si>
  <si>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</si>
  <si>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</si>
  <si>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</si>
  <si>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</si>
  <si>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</si>
  <si>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</si>
  <si>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</si>
  <si>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</si>
  <si>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</si>
  <si>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</si>
  <si>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</si>
  <si>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</si>
  <si>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</si>
  <si>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</si>
  <si>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</si>
  <si>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</si>
  <si>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</si>
  <si>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</si>
  <si>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</si>
  <si>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</si>
  <si>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</si>
  <si>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</si>
  <si>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</si>
  <si>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</si>
  <si>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</si>
  <si>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</si>
  <si>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</si>
  <si>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</si>
  <si>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</si>
  <si>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</si>
  <si>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</si>
  <si>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</si>
  <si>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</si>
  <si>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</si>
  <si>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</si>
  <si>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</si>
  <si>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</si>
  <si>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</si>
  <si>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</si>
  <si>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</si>
  <si>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</si>
  <si>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</si>
  <si>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</si>
  <si>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</si>
  <si>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</si>
  <si>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</si>
  <si>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</si>
  <si>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</si>
  <si>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</si>
  <si>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</si>
  <si>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</si>
  <si>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</si>
  <si>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</si>
  <si>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</si>
  <si>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</si>
  <si>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</si>
  <si>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</si>
  <si>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</si>
  <si>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</si>
  <si>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</si>
  <si>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</si>
  <si>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</si>
  <si>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</si>
  <si>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</si>
  <si>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</si>
  <si>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</si>
  <si>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</si>
  <si>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</si>
  <si>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</si>
  <si>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</si>
  <si>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</si>
  <si>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</si>
  <si>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</si>
  <si>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</si>
  <si>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</si>
  <si>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</si>
  <si>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</si>
  <si>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</si>
  <si>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</si>
  <si>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</si>
  <si>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</si>
  <si>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</si>
  <si>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</si>
  <si>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</si>
  <si>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</si>
  <si>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</si>
  <si>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</si>
  <si>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</si>
  <si>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</si>
  <si>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</si>
  <si>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</si>
  <si>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</si>
  <si>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</si>
  <si>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</si>
  <si>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</si>
  <si>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</si>
  <si>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</si>
  <si>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</si>
  <si>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</si>
  <si>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</si>
  <si>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</si>
  <si>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</si>
  <si>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</si>
  <si>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</si>
  <si>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</si>
  <si>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</si>
  <si>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</si>
  <si>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</si>
  <si>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</si>
  <si>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</si>
  <si>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</si>
  <si>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</si>
  <si>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</si>
  <si>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</si>
  <si>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</si>
  <si>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</si>
  <si>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</si>
  <si>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</si>
  <si>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</si>
  <si>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</si>
  <si>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</si>
  <si>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</si>
  <si>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</si>
  <si>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</si>
  <si>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</si>
  <si>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</si>
  <si>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</si>
  <si>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</si>
  <si>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</si>
  <si>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</si>
  <si>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</si>
  <si>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</si>
  <si>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</si>
  <si>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</si>
  <si>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</si>
  <si>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</si>
  <si>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</si>
  <si>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</si>
  <si>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</si>
  <si>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</si>
  <si>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</si>
  <si>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</si>
  <si>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</si>
  <si>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</si>
  <si>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</si>
  <si>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</si>
  <si>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</si>
  <si>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</si>
  <si>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</si>
  <si>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</si>
  <si>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</si>
  <si>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</si>
  <si>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</si>
  <si>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</si>
  <si>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</si>
  <si>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</si>
  <si>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</si>
  <si>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</si>
  <si>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</si>
  <si>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</si>
  <si>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</si>
  <si>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</si>
  <si>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</si>
  <si>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</si>
  <si>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</si>
  <si>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</si>
  <si>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</si>
  <si>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</si>
  <si>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</si>
  <si>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</si>
  <si>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</si>
  <si>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</si>
  <si>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</si>
  <si>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</si>
  <si>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</si>
  <si>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</si>
  <si>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</si>
  <si>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</si>
  <si>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</si>
  <si>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</si>
  <si>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</si>
  <si>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</si>
  <si>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</si>
  <si>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</si>
  <si>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</si>
  <si>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</si>
  <si>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</si>
  <si>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</si>
  <si>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</si>
  <si>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</si>
  <si>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</si>
  <si>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</si>
  <si>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</si>
  <si>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</si>
  <si>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</si>
  <si>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</si>
  <si>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</si>
  <si>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</si>
  <si>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</si>
  <si>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</si>
  <si>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</si>
  <si>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</si>
  <si>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</si>
  <si>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</si>
  <si>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</si>
  <si>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</si>
  <si>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</si>
  <si>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</si>
  <si>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</si>
  <si>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</si>
  <si>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</si>
  <si>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</si>
  <si>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</si>
  <si>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</si>
  <si>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</si>
  <si>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</si>
  <si>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</si>
  <si>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</si>
  <si>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</si>
  <si>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</si>
  <si>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</si>
  <si>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</si>
  <si>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</si>
  <si>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</si>
  <si>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</si>
  <si>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</si>
  <si>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</si>
  <si>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</si>
  <si>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</si>
  <si>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</si>
  <si>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</si>
  <si>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</si>
  <si>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</si>
  <si>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</si>
  <si>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</si>
  <si>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</si>
  <si>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</si>
  <si>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</si>
  <si>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</si>
  <si>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</si>
  <si>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</si>
  <si>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</si>
  <si>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</si>
  <si>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</si>
  <si>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</si>
  <si>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</si>
  <si>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</si>
  <si>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</si>
  <si>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</si>
  <si>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</si>
  <si>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</si>
  <si>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</si>
  <si>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</si>
  <si>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</si>
  <si>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</si>
  <si>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</si>
  <si>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</si>
  <si>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</si>
  <si>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</si>
  <si>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</si>
  <si>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</si>
  <si>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</si>
  <si>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</si>
  <si>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</si>
  <si>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</si>
  <si>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</si>
  <si>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</si>
  <si>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</si>
  <si>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</si>
  <si>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</si>
  <si>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</si>
  <si>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</si>
  <si>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</si>
  <si>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</si>
  <si>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</si>
  <si>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</si>
  <si>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</si>
  <si>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</si>
  <si>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</si>
  <si>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</si>
  <si>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</si>
  <si>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</si>
  <si>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</si>
  <si>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</si>
  <si>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</si>
  <si>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</si>
  <si>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</si>
  <si>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</si>
  <si>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</si>
  <si>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</si>
  <si>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</si>
  <si>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</si>
  <si>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</si>
  <si>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</si>
  <si>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</si>
  <si>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</si>
  <si>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</si>
  <si>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</si>
  <si>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</si>
  <si>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</si>
  <si>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</si>
  <si>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</si>
  <si>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</si>
  <si>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</si>
  <si>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</si>
  <si>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</si>
  <si>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</si>
  <si>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</si>
  <si>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</si>
  <si>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</si>
  <si>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</si>
  <si>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</si>
  <si>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</si>
  <si>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</si>
  <si>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</si>
  <si>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</si>
  <si>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</si>
  <si>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</si>
  <si>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</si>
  <si>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</si>
  <si>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</si>
  <si>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</si>
  <si>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</si>
  <si>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</si>
  <si>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</si>
  <si>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</si>
  <si>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</si>
  <si>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</si>
  <si>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</si>
  <si>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</si>
  <si>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</si>
  <si>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</si>
  <si>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</si>
  <si>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</si>
  <si>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</si>
  <si>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</si>
  <si>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</si>
  <si>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</si>
  <si>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</si>
  <si>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</si>
  <si>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</si>
  <si>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</si>
  <si>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</si>
  <si>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</si>
  <si>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</si>
  <si>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</si>
  <si>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</si>
  <si>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</si>
  <si>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</si>
  <si>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</si>
  <si>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</si>
  <si>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</si>
  <si>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</si>
  <si>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</si>
  <si>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</si>
  <si>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</si>
  <si>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</si>
  <si>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</si>
  <si>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</si>
  <si>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</si>
  <si>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</si>
  <si>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</si>
  <si>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</si>
  <si>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</si>
  <si>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</si>
  <si>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</si>
  <si>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</si>
  <si>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</si>
  <si>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</si>
  <si>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</si>
  <si>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</si>
  <si>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</si>
  <si>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</si>
  <si>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</si>
  <si>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</si>
  <si>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</si>
  <si>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</si>
  <si>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</si>
  <si>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</si>
  <si>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</si>
  <si>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</si>
  <si>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</si>
  <si>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</si>
  <si>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</si>
  <si>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</si>
  <si>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</si>
  <si>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</si>
  <si>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</si>
  <si>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</si>
  <si>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</si>
  <si>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</si>
  <si>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</si>
  <si>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</si>
  <si>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</si>
  <si>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</si>
  <si>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</si>
  <si>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</si>
  <si>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</si>
  <si>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</si>
  <si>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</si>
  <si>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</si>
  <si>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</si>
  <si>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</si>
  <si>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</si>
  <si>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</si>
  <si>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</si>
  <si>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</si>
  <si>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</si>
  <si>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</si>
  <si>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</si>
  <si>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</si>
  <si>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</si>
  <si>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</si>
  <si>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</si>
  <si>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</si>
  <si>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</si>
  <si>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</si>
  <si>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</si>
  <si>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</si>
  <si>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</si>
  <si>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</si>
  <si>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</si>
  <si>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</si>
  <si>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</si>
  <si>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</si>
  <si>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</si>
  <si>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</si>
  <si>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</si>
  <si>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</si>
  <si>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</si>
  <si>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</si>
  <si>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</si>
  <si>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</si>
  <si>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</si>
  <si>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</si>
  <si>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</si>
  <si>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</si>
  <si>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</si>
  <si>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</si>
  <si>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</si>
  <si>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</si>
  <si>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</si>
  <si>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</si>
  <si>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</si>
  <si>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</si>
  <si>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</si>
  <si>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</si>
  <si>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</si>
  <si>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</si>
  <si>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</si>
  <si>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</si>
  <si>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</si>
  <si>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</si>
  <si>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</si>
  <si>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</si>
  <si>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</si>
  <si>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</si>
  <si>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</si>
  <si>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</si>
  <si>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</si>
  <si>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</si>
  <si>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</si>
  <si>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</si>
  <si>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</si>
  <si>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</si>
  <si>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</si>
  <si>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</si>
  <si>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</si>
  <si>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</si>
  <si>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</si>
  <si>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</si>
  <si>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</si>
  <si>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</si>
  <si>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</si>
  <si>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</si>
  <si>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</si>
  <si>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</si>
  <si>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</si>
  <si>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</si>
  <si>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</si>
  <si>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</si>
  <si>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</si>
  <si>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</si>
  <si>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</si>
  <si>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</si>
  <si>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</si>
  <si>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</si>
  <si>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</si>
  <si>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</si>
  <si>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</si>
  <si>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</si>
  <si>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</si>
  <si>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</si>
  <si>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</si>
  <si>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</si>
  <si>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</si>
  <si>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</si>
  <si>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</si>
  <si>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</si>
  <si>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</si>
  <si>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</si>
  <si>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</si>
  <si>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</si>
  <si>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</si>
  <si>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</si>
  <si>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</si>
  <si>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</si>
  <si>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</si>
  <si>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</si>
  <si>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</si>
  <si>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</si>
  <si>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</si>
  <si>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</si>
  <si>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</si>
  <si>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</si>
  <si>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</si>
  <si>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</si>
  <si>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</si>
  <si>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</si>
  <si>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</si>
  <si>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</si>
  <si>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</si>
  <si>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</si>
  <si>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</si>
  <si>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</si>
  <si>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</si>
  <si>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</si>
  <si>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</si>
  <si>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</si>
  <si>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</si>
  <si>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</si>
  <si>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</si>
  <si>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</si>
  <si>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</si>
  <si>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</si>
  <si>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</si>
  <si>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</si>
  <si>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</si>
  <si>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</si>
  <si>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</si>
  <si>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</si>
  <si>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</si>
  <si>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</si>
  <si>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</si>
  <si>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</si>
  <si>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</si>
  <si>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</si>
  <si>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</si>
  <si>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</si>
  <si>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</si>
  <si>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</si>
  <si>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</si>
  <si>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</si>
  <si>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</si>
  <si>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</si>
  <si>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</si>
  <si>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</si>
  <si>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</si>
  <si>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</si>
  <si>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</si>
  <si>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</si>
  <si>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</si>
  <si>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</si>
  <si>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</si>
  <si>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</si>
  <si>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</si>
  <si>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</si>
  <si>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</si>
  <si>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</si>
  <si>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</si>
  <si>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</si>
  <si>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</si>
  <si>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</si>
  <si>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</si>
  <si>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</si>
  <si>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</si>
  <si>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</si>
  <si>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</si>
  <si>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</si>
  <si>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</si>
  <si>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</si>
  <si>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</si>
  <si>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</si>
  <si>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</si>
  <si>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</si>
  <si>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</si>
  <si>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</si>
  <si>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</si>
  <si>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</si>
  <si>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</si>
  <si>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</si>
  <si>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</si>
  <si>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</si>
  <si>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</si>
  <si>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</si>
  <si>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</si>
  <si>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</si>
  <si>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</si>
  <si>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</si>
  <si>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</si>
  <si>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</si>
  <si>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</si>
  <si>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</si>
  <si>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</si>
  <si>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</si>
  <si>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</si>
  <si>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</si>
  <si>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</si>
  <si>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</si>
  <si>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</si>
  <si>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</si>
  <si>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</si>
  <si>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</si>
  <si>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</si>
  <si>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</si>
  <si>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</si>
  <si>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</si>
  <si>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</si>
  <si>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</si>
  <si>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</si>
  <si>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</si>
  <si>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</si>
  <si>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</si>
  <si>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</si>
  <si>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</si>
  <si>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</si>
  <si>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</si>
  <si>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</si>
  <si>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</si>
  <si>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</si>
  <si>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</si>
  <si>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</si>
  <si>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</si>
  <si>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</si>
  <si>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</si>
  <si>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</si>
  <si>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</si>
  <si>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</si>
  <si>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</si>
  <si>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</si>
  <si>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</si>
  <si>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</si>
  <si>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</si>
  <si>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</si>
  <si>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</si>
  <si>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</si>
  <si>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</si>
  <si>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</si>
  <si>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</si>
  <si>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</si>
  <si>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</si>
  <si>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</si>
  <si>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</si>
  <si>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</si>
  <si>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</si>
  <si>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</si>
  <si>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</si>
  <si>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</si>
  <si>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</si>
  <si>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</si>
  <si>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</si>
  <si>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</si>
  <si>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</si>
  <si>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</si>
  <si>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</si>
  <si>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</si>
  <si>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</si>
  <si>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</si>
  <si>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</si>
  <si>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</si>
  <si>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</si>
  <si>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</si>
  <si>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</si>
  <si>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</si>
  <si>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</si>
  <si>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</si>
  <si>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</si>
  <si>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</si>
  <si>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</si>
  <si>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</si>
  <si>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</si>
  <si>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</si>
  <si>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</si>
  <si>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</si>
  <si>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</si>
  <si>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</si>
  <si>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</si>
  <si>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</si>
  <si>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</si>
  <si>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</si>
  <si>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</si>
  <si>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</si>
  <si>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</si>
  <si>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</si>
  <si>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</si>
  <si>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</si>
  <si>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</si>
  <si>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</si>
  <si>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</si>
  <si>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</si>
  <si>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</si>
  <si>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</si>
  <si>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</si>
  <si>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</si>
  <si>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</si>
  <si>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</si>
  <si>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</si>
  <si>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</si>
  <si>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</si>
  <si>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</si>
  <si>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</si>
  <si>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</si>
  <si>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</si>
  <si>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</si>
  <si>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</si>
  <si>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</si>
  <si>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</si>
  <si>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</si>
  <si>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</si>
  <si>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</si>
  <si>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</si>
  <si>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</si>
  <si>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</si>
  <si>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</si>
  <si>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</si>
  <si>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</si>
  <si>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</si>
  <si>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</si>
  <si>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</si>
  <si>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</si>
  <si>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</si>
  <si>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</si>
  <si>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</si>
  <si>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</si>
  <si>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</si>
  <si>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</si>
  <si>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</si>
  <si>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</si>
  <si>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</si>
  <si>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</si>
  <si>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</si>
  <si>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</si>
  <si>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</si>
  <si>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</si>
  <si>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</si>
  <si>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</si>
  <si>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</si>
  <si>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</si>
  <si>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</si>
  <si>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</si>
  <si>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</si>
  <si>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</si>
  <si>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</si>
  <si>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</si>
  <si>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</si>
  <si>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</si>
  <si>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</si>
  <si>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</si>
  <si>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</si>
  <si>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</si>
  <si>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</si>
  <si>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</si>
  <si>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</si>
  <si>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</si>
  <si>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</si>
  <si>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</si>
  <si>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</si>
  <si>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</si>
  <si>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</si>
  <si>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</si>
  <si>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</si>
  <si>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</si>
  <si>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</si>
  <si>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</si>
  <si>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</si>
  <si>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</si>
  <si>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</si>
  <si>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</si>
  <si>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</si>
  <si>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</si>
  <si>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</si>
  <si>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</si>
  <si>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</si>
  <si>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</si>
  <si>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</si>
  <si>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</si>
  <si>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</si>
  <si>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</si>
  <si>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</si>
  <si>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</si>
  <si>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</si>
  <si>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</si>
  <si>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</si>
  <si>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</si>
  <si>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</si>
  <si>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</si>
  <si>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</si>
  <si>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</si>
  <si>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</si>
  <si>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</si>
  <si>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</si>
  <si>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</si>
  <si>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</si>
  <si>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</si>
  <si>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</si>
  <si>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</si>
  <si>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</si>
  <si>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</si>
  <si>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</si>
  <si>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</si>
  <si>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</si>
  <si>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</si>
  <si>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</si>
  <si>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</si>
  <si>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</si>
  <si>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</si>
  <si>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</si>
  <si>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</si>
  <si>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</si>
  <si>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</si>
  <si>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</si>
  <si>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</si>
  <si>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</si>
  <si>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</si>
  <si>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</si>
  <si>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</si>
  <si>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</si>
  <si>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</si>
  <si>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</si>
  <si>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</si>
  <si>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</si>
  <si>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</si>
  <si>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</si>
  <si>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</si>
  <si>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</si>
  <si>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</si>
  <si>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</si>
  <si>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</si>
  <si>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</si>
  <si>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</si>
  <si>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</si>
  <si>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</si>
  <si>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</si>
  <si>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</si>
  <si>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</si>
  <si>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</si>
  <si>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</si>
  <si>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</si>
  <si>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</si>
  <si>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</si>
  <si>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</si>
  <si>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</si>
  <si>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</si>
  <si>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</si>
  <si>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</si>
  <si>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</si>
  <si>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</si>
  <si>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</si>
  <si>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</si>
  <si>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</si>
  <si>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</si>
  <si>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</si>
  <si>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</si>
  <si>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</si>
  <si>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</si>
  <si>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</si>
  <si>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</si>
  <si>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</si>
  <si>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</si>
  <si>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</si>
  <si>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</si>
  <si>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</si>
  <si>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</si>
  <si>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</si>
  <si>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</si>
  <si>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</si>
  <si>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</si>
  <si>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</si>
  <si>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</si>
  <si>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</si>
  <si>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</si>
  <si>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</si>
  <si>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</si>
  <si>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</si>
  <si>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</si>
  <si>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</si>
  <si>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</si>
  <si>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</si>
  <si>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</si>
  <si>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</si>
  <si>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</si>
  <si>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</si>
  <si>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</si>
  <si>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</si>
  <si>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</si>
  <si>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</si>
  <si>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</si>
  <si>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</si>
  <si>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</si>
  <si>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</si>
  <si>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</si>
  <si>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</si>
  <si>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</si>
  <si>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</si>
  <si>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</si>
  <si>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</si>
  <si>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</si>
  <si>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</si>
  <si>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</si>
  <si>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</si>
  <si>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</si>
  <si>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</si>
  <si>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</si>
  <si>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</si>
  <si>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</si>
  <si>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</si>
  <si>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</si>
  <si>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</si>
  <si>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</si>
  <si>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</si>
  <si>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</si>
  <si>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</si>
  <si>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</si>
  <si>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</si>
  <si>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</si>
  <si>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</si>
  <si>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</si>
  <si>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</si>
  <si>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</si>
  <si>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</si>
  <si>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</si>
  <si>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</si>
  <si>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</si>
  <si>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</si>
  <si>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</si>
  <si>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</si>
  <si>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</si>
  <si>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</si>
  <si>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</si>
  <si>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</si>
  <si>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</si>
  <si>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</si>
  <si>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</si>
  <si>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</si>
  <si>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</si>
  <si>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</si>
  <si>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</si>
  <si>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</si>
  <si>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</si>
  <si>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</si>
  <si>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</si>
  <si>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</si>
  <si>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</si>
  <si>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</si>
  <si>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</si>
  <si>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</si>
  <si>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</si>
  <si>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</si>
  <si>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</si>
  <si>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</si>
  <si>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</si>
  <si>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</si>
  <si>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</si>
  <si>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</si>
  <si>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</si>
  <si>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</si>
  <si>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</si>
  <si>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</si>
  <si>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</si>
  <si>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</si>
  <si>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</si>
  <si>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</si>
  <si>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</si>
  <si>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</si>
  <si>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</si>
  <si>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</si>
  <si>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</si>
  <si>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</si>
  <si>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</si>
  <si>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</si>
  <si>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</si>
  <si>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</si>
  <si>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</si>
  <si>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</si>
  <si>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</si>
  <si>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</si>
  <si>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</si>
  <si>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</si>
  <si>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</si>
  <si>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</si>
  <si>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</si>
  <si>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</si>
  <si>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</si>
  <si>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</si>
  <si>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</si>
  <si>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</si>
  <si>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</si>
  <si>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</si>
  <si>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</si>
  <si>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</si>
  <si>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</si>
  <si>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</si>
  <si>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</si>
  <si>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</si>
  <si>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</si>
  <si>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</si>
  <si>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</si>
  <si>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</si>
  <si>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</si>
  <si>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</si>
  <si>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</si>
  <si>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</si>
  <si>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</si>
  <si>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</si>
  <si>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</si>
  <si>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</si>
  <si>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</si>
  <si>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</si>
  <si>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</si>
  <si>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</si>
  <si>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</si>
  <si>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</si>
  <si>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</si>
  <si>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</si>
  <si>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</si>
  <si>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</si>
  <si>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</si>
  <si>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</si>
  <si>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</si>
  <si>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</si>
  <si>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</si>
  <si>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</si>
  <si>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</si>
  <si>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</si>
  <si>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</si>
  <si>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</si>
  <si>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</si>
  <si>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</si>
  <si>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</si>
  <si>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</si>
  <si>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</si>
  <si>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</si>
  <si>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</si>
  <si>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</si>
  <si>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</si>
  <si>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</si>
  <si>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</si>
  <si>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</si>
  <si>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</si>
  <si>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</si>
  <si>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</si>
  <si>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</si>
  <si>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</si>
  <si>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</si>
  <si>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</si>
  <si>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</si>
  <si>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</si>
  <si>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</si>
  <si>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</si>
  <si>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</si>
  <si>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</si>
  <si>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</si>
  <si>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</si>
  <si>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</si>
  <si>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</si>
  <si>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</si>
  <si>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</si>
  <si>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</si>
  <si>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</si>
  <si>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</si>
  <si>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</si>
  <si>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</si>
  <si>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</si>
  <si>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</si>
  <si>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</si>
  <si>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</si>
  <si>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</si>
  <si>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</si>
  <si>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</si>
  <si>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</si>
  <si>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</si>
  <si>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</si>
  <si>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</si>
  <si>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</si>
  <si>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</si>
  <si>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</si>
  <si>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</si>
  <si>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</si>
  <si>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</si>
  <si>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</si>
  <si>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</si>
  <si>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</si>
  <si>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</si>
  <si>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</si>
  <si>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</si>
  <si>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</si>
  <si>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</si>
  <si>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</si>
  <si>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</si>
  <si>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</si>
  <si>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</si>
  <si>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</si>
  <si>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</si>
  <si>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</si>
  <si>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</si>
  <si>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</si>
  <si>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</si>
  <si>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</si>
  <si>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</si>
  <si>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</si>
  <si>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</si>
  <si>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</si>
  <si>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</si>
  <si>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</si>
  <si>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</si>
  <si>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</si>
  <si>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</si>
  <si>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</si>
  <si>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</si>
  <si>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</si>
  <si>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</si>
  <si>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</si>
  <si>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</si>
  <si>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</si>
  <si>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</si>
  <si>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</si>
  <si>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</si>
  <si>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</si>
  <si>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</si>
  <si>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</si>
  <si>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</si>
  <si>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</si>
  <si>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</si>
  <si>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</si>
  <si>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</si>
  <si>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</si>
  <si>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</si>
  <si>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</si>
  <si>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</si>
  <si>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</si>
  <si>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</si>
  <si>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</si>
  <si>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</si>
  <si>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</si>
  <si>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</si>
  <si>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</si>
  <si>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</si>
  <si>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</si>
  <si>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</si>
  <si>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</si>
  <si>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</si>
  <si>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</si>
  <si>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</si>
  <si>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</si>
  <si>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</si>
  <si>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</si>
  <si>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</si>
  <si>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</si>
  <si>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</si>
  <si>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</si>
  <si>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</si>
  <si>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</si>
  <si>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</si>
  <si>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</si>
  <si>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</si>
  <si>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</si>
  <si>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</si>
  <si>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</si>
  <si>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</si>
  <si>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</si>
  <si>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</si>
  <si>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</si>
  <si>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</si>
  <si>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</si>
  <si>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</si>
  <si>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</si>
  <si>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</si>
  <si>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</si>
  <si>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</si>
  <si>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</si>
  <si>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</si>
  <si>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</si>
  <si>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</si>
  <si>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</si>
  <si>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</si>
  <si>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</si>
  <si>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</si>
  <si>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</si>
  <si>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</si>
  <si>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</si>
  <si>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</si>
  <si>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</si>
  <si>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</si>
  <si>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</si>
  <si>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</si>
  <si>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</si>
  <si>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</si>
  <si>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</si>
  <si>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</si>
  <si>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</si>
  <si>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</si>
  <si>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</si>
  <si>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</si>
  <si>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</si>
  <si>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</si>
  <si>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</si>
  <si>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</si>
  <si>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</si>
  <si>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</si>
  <si>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</si>
  <si>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</si>
  <si>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</si>
  <si>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</si>
  <si>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</si>
  <si>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</si>
  <si>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</si>
  <si>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</si>
  <si>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</si>
  <si>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</si>
  <si>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</si>
  <si>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</si>
  <si>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</si>
  <si>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</si>
  <si>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</si>
  <si>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</si>
  <si>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</si>
  <si>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</si>
  <si>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</si>
  <si>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</si>
  <si>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</si>
  <si>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</si>
  <si>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</si>
  <si>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</si>
  <si>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</si>
  <si>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</si>
  <si>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</si>
  <si>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</si>
  <si>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</si>
  <si>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</si>
  <si>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</si>
  <si>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</si>
  <si>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</si>
  <si>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</si>
  <si>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</si>
  <si>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</si>
  <si>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</si>
  <si>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</si>
  <si>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</si>
  <si>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</si>
  <si>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</si>
  <si>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</si>
  <si>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</si>
  <si>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</si>
  <si>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</si>
  <si>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</si>
  <si>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</si>
  <si>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</si>
  <si>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</si>
  <si>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</si>
  <si>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</si>
  <si>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</si>
  <si>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</si>
  <si>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</si>
  <si>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</si>
  <si>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</si>
  <si>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</si>
  <si>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</si>
  <si>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</si>
  <si>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</si>
  <si>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</si>
  <si>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</si>
  <si>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</si>
  <si>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</si>
  <si>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</si>
  <si>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</si>
  <si>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</si>
  <si>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</si>
  <si>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</si>
  <si>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</si>
  <si>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</si>
  <si>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</si>
  <si>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</si>
  <si>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</si>
  <si>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</si>
  <si>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</si>
  <si>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</si>
  <si>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</si>
  <si>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</si>
  <si>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</si>
  <si>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</si>
  <si>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</si>
  <si>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</si>
  <si>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</si>
  <si>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</si>
  <si>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</si>
  <si>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</si>
  <si>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</si>
  <si>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</si>
  <si>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</si>
  <si>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</si>
  <si>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</si>
  <si>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</si>
  <si>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</si>
  <si>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</si>
  <si>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</si>
  <si>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</si>
  <si>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</si>
  <si>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</si>
  <si>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</si>
  <si>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</si>
  <si>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</si>
  <si>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</si>
  <si>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</si>
  <si>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</si>
  <si>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</si>
  <si>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</si>
  <si>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</si>
  <si>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</si>
  <si>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</si>
  <si>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</si>
  <si>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</si>
  <si>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</si>
  <si>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</si>
  <si>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</si>
  <si>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</si>
  <si>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</si>
  <si>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</si>
  <si>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</si>
  <si>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</si>
  <si>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</si>
  <si>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</si>
  <si>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</si>
  <si>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</si>
  <si>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</si>
  <si>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</si>
  <si>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</si>
  <si>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</si>
  <si>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</si>
  <si>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</si>
  <si>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</si>
  <si>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</si>
  <si>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</si>
  <si>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</si>
  <si>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</si>
  <si>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</si>
  <si>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</si>
  <si>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</si>
  <si>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</si>
  <si>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</si>
  <si>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</si>
  <si>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</si>
  <si>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</si>
  <si>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</si>
  <si>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</si>
  <si>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</si>
  <si>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</si>
  <si>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</si>
  <si>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</si>
  <si>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</si>
  <si>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</si>
  <si>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</si>
  <si>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</si>
  <si>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</si>
  <si>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</si>
  <si>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</si>
  <si>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</si>
  <si>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</si>
  <si>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</si>
  <si>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</si>
  <si>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</si>
  <si>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</si>
  <si>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</si>
  <si>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</si>
  <si>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</si>
  <si>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</si>
  <si>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</si>
  <si>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</si>
  <si>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</si>
  <si>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</si>
  <si>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</si>
  <si>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</si>
  <si>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</si>
  <si>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</si>
  <si>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</si>
  <si>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</si>
  <si>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</si>
  <si>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</si>
  <si>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</si>
  <si>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</si>
  <si>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</si>
  <si>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</si>
  <si>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</si>
  <si>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</si>
  <si>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</si>
  <si>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</si>
  <si>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</si>
  <si>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</si>
  <si>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</si>
  <si>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</si>
  <si>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</si>
  <si>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4 2019</t>
  </si>
  <si>
    <t>12/31/2019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</si>
</sst>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5"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6" fillId="0" borderId="0"/>
    <xf numFmtId="0" fontId="25" fillId="0" borderId="0"/>
  </cellStyleXfs>
  <cellXfs count="261">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21"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6" fillId="0" borderId="0" xfId="0" applyFont="1" applyAlignment="1"/>
    <xf numFmtId="0" fontId="0" fillId="0" borderId="18" xfId="0"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8" fillId="2" borderId="18" xfId="0" applyFont="1" applyFill="1" applyBorder="1" applyAlignment="1">
      <alignment horizontal="right" vertical="center" wrapText="1"/>
    </xf>
    <xf numFmtId="0" fontId="1" fillId="0" borderId="0" xfId="0" applyFont="1" applyAlignment="1"/>
    <xf numFmtId="0" fontId="22" fillId="0" borderId="18" xfId="0" applyFont="1" applyBorder="1" applyAlignment="1"/>
    <xf numFmtId="0" fontId="1" fillId="2" borderId="18" xfId="0" applyFont="1" applyFill="1" applyBorder="1" applyAlignment="1">
      <alignment vertical="center"/>
    </xf>
    <xf numFmtId="0" fontId="1" fillId="0" borderId="18" xfId="0" applyFont="1" applyBorder="1" applyAlignment="1">
      <alignment vertical="center" wrapText="1"/>
    </xf>
    <xf numFmtId="0" fontId="1" fillId="0" borderId="18" xfId="0" applyFont="1" applyBorder="1" applyAlignment="1">
      <alignment vertical="top" wrapText="1"/>
    </xf>
    <xf numFmtId="0" fontId="1" fillId="2" borderId="18" xfId="0" applyFont="1" applyFill="1" applyBorder="1" applyAlignment="1"/>
    <xf numFmtId="0" fontId="1" fillId="2" borderId="18" xfId="0" applyFont="1" applyFill="1" applyBorder="1" applyAlignment="1">
      <alignment horizontal="left" vertical="top"/>
    </xf>
    <xf numFmtId="0" fontId="1" fillId="0" borderId="18" xfId="0" applyFont="1" applyBorder="1" applyAlignment="1">
      <alignment horizontal="left" vertical="top"/>
    </xf>
    <xf numFmtId="0" fontId="1" fillId="2" borderId="18" xfId="0" applyFont="1" applyFill="1" applyBorder="1" applyAlignment="1">
      <alignment vertical="center" wrapText="1"/>
    </xf>
    <xf numFmtId="0" fontId="1" fillId="2" borderId="18" xfId="0" applyFont="1" applyFill="1" applyBorder="1" applyAlignment="1">
      <alignment vertical="top"/>
    </xf>
    <xf numFmtId="0" fontId="1" fillId="0" borderId="18" xfId="0" applyFont="1" applyBorder="1" applyAlignment="1">
      <alignment vertical="top"/>
    </xf>
    <xf numFmtId="0" fontId="1" fillId="2" borderId="18" xfId="0" applyFont="1" applyFill="1" applyBorder="1" applyAlignment="1">
      <alignment wrapText="1"/>
    </xf>
    <xf numFmtId="0" fontId="23" fillId="0" borderId="18" xfId="0" applyFont="1" applyBorder="1" applyAlignment="1">
      <alignment vertical="center"/>
    </xf>
    <xf numFmtId="0" fontId="23" fillId="0" borderId="18" xfId="0" applyFont="1" applyBorder="1" applyAlignment="1"/>
    <xf numFmtId="0" fontId="24" fillId="0" borderId="18" xfId="0" applyFont="1" applyBorder="1" applyAlignment="1">
      <alignment horizontal="right" vertical="center" wrapText="1"/>
    </xf>
    <xf numFmtId="0" fontId="1" fillId="0" borderId="18" xfId="0" applyFont="1" applyBorder="1" applyAlignment="1"/>
    <xf numFmtId="164" fontId="27" fillId="8" borderId="1" xfId="1" applyNumberFormat="1" applyFont="1" applyFill="1" applyBorder="1" applyAlignment="1">
      <alignment vertical="center"/>
    </xf>
    <xf numFmtId="164" fontId="27" fillId="8" borderId="2" xfId="1" applyNumberFormat="1" applyFont="1" applyFill="1" applyBorder="1" applyAlignment="1">
      <alignment vertical="center"/>
    </xf>
    <xf numFmtId="164" fontId="27" fillId="8" borderId="2" xfId="1" applyNumberFormat="1" applyFont="1" applyFill="1" applyBorder="1" applyAlignment="1">
      <alignment horizontal="center" vertical="center"/>
    </xf>
    <xf numFmtId="164" fontId="27" fillId="8" borderId="3" xfId="1" applyNumberFormat="1" applyFont="1" applyFill="1" applyBorder="1" applyAlignment="1">
      <alignment vertical="center"/>
    </xf>
    <xf numFmtId="0" fontId="28" fillId="0" borderId="0" xfId="0" applyFont="1" applyBorder="1"/>
    <xf numFmtId="0" fontId="28" fillId="0" borderId="0" xfId="0" applyFont="1"/>
    <xf numFmtId="164" fontId="29" fillId="0" borderId="4" xfId="1" applyNumberFormat="1" applyFont="1" applyFill="1" applyBorder="1"/>
    <xf numFmtId="164" fontId="30" fillId="0" borderId="5" xfId="1" applyNumberFormat="1" applyFont="1" applyBorder="1" applyAlignment="1">
      <alignment horizontal="center"/>
    </xf>
    <xf numFmtId="170" fontId="30" fillId="0" borderId="6" xfId="1" applyNumberFormat="1" applyFont="1" applyFill="1" applyBorder="1" applyAlignment="1">
      <alignment horizontal="center"/>
    </xf>
    <xf numFmtId="164" fontId="29" fillId="0" borderId="5" xfId="1" applyNumberFormat="1" applyFont="1" applyFill="1" applyBorder="1"/>
    <xf numFmtId="0" fontId="28" fillId="0" borderId="0" xfId="0" applyFont="1" applyFill="1" applyBorder="1"/>
    <xf numFmtId="170" fontId="30" fillId="0" borderId="0" xfId="1" applyNumberFormat="1" applyFont="1" applyFill="1" applyBorder="1" applyAlignment="1">
      <alignment horizontal="right"/>
    </xf>
    <xf numFmtId="164" fontId="30" fillId="0" borderId="4" xfId="1" applyNumberFormat="1" applyFont="1" applyFill="1" applyBorder="1" applyAlignment="1">
      <alignment horizontal="left" vertical="center" wrapText="1"/>
    </xf>
    <xf numFmtId="164" fontId="30" fillId="0" borderId="5" xfId="1" applyNumberFormat="1" applyFont="1" applyBorder="1" applyAlignment="1">
      <alignment horizontal="center" vertical="center"/>
    </xf>
    <xf numFmtId="164" fontId="30" fillId="0" borderId="7" xfId="1" applyNumberFormat="1" applyFont="1" applyBorder="1" applyAlignment="1">
      <alignment horizontal="center" vertical="center"/>
    </xf>
    <xf numFmtId="164" fontId="30" fillId="0" borderId="0" xfId="1" applyNumberFormat="1" applyFont="1" applyFill="1" applyBorder="1" applyAlignment="1">
      <alignment vertical="center" wrapText="1"/>
    </xf>
    <xf numFmtId="0" fontId="31" fillId="0" borderId="0" xfId="0" applyFont="1" applyAlignment="1"/>
    <xf numFmtId="164" fontId="30" fillId="0" borderId="7" xfId="1" applyNumberFormat="1" applyFont="1" applyFill="1" applyBorder="1" applyAlignment="1">
      <alignment horizontal="center" vertical="center"/>
    </xf>
    <xf numFmtId="164" fontId="30" fillId="0" borderId="6" xfId="1" applyNumberFormat="1" applyFont="1" applyFill="1" applyBorder="1" applyAlignment="1">
      <alignment horizontal="center" vertical="center" wrapText="1"/>
    </xf>
    <xf numFmtId="164" fontId="30" fillId="0" borderId="0" xfId="1" applyNumberFormat="1" applyFont="1" applyFill="1" applyBorder="1" applyAlignment="1">
      <alignment horizontal="right" vertical="center" wrapText="1"/>
    </xf>
    <xf numFmtId="0" fontId="28" fillId="0" borderId="5" xfId="0" applyFont="1" applyFill="1" applyBorder="1"/>
    <xf numFmtId="164" fontId="30" fillId="0" borderId="7" xfId="1" applyNumberFormat="1" applyFont="1" applyBorder="1" applyAlignment="1">
      <alignment horizontal="center"/>
    </xf>
    <xf numFmtId="164" fontId="30" fillId="0" borderId="8" xfId="1" applyNumberFormat="1" applyFont="1" applyFill="1" applyBorder="1" applyAlignment="1">
      <alignment horizontal="center" vertical="center" wrapText="1"/>
    </xf>
    <xf numFmtId="164" fontId="30" fillId="0" borderId="10" xfId="1" applyNumberFormat="1" applyFont="1" applyBorder="1" applyAlignment="1">
      <alignment horizontal="center"/>
    </xf>
    <xf numFmtId="164" fontId="30" fillId="0" borderId="11" xfId="1" applyNumberFormat="1" applyFont="1" applyFill="1" applyBorder="1" applyAlignment="1">
      <alignment horizontal="center" vertical="center" wrapText="1"/>
    </xf>
    <xf numFmtId="164" fontId="30" fillId="0" borderId="4" xfId="1" applyNumberFormat="1" applyFont="1" applyFill="1" applyBorder="1"/>
    <xf numFmtId="0" fontId="28" fillId="9" borderId="0" xfId="0" applyFont="1" applyFill="1" applyBorder="1"/>
    <xf numFmtId="164" fontId="30" fillId="0" borderId="12" xfId="1" applyNumberFormat="1" applyFont="1" applyBorder="1" applyAlignment="1">
      <alignment horizontal="center" vertical="center"/>
    </xf>
    <xf numFmtId="170" fontId="30" fillId="0" borderId="13" xfId="1" applyNumberFormat="1" applyFont="1" applyFill="1" applyBorder="1" applyAlignment="1">
      <alignment horizontal="center" vertical="center"/>
    </xf>
    <xf numFmtId="0" fontId="28" fillId="9" borderId="0" xfId="0" applyFont="1" applyFill="1"/>
    <xf numFmtId="164" fontId="32" fillId="10" borderId="14" xfId="1" applyNumberFormat="1" applyFont="1" applyFill="1" applyBorder="1" applyAlignment="1">
      <alignment horizontal="left" vertical="center" wrapText="1"/>
    </xf>
    <xf numFmtId="0" fontId="28" fillId="0" borderId="15" xfId="0" applyFont="1" applyBorder="1"/>
    <xf numFmtId="164" fontId="30" fillId="0" borderId="15" xfId="1" applyNumberFormat="1" applyFont="1" applyBorder="1" applyAlignment="1">
      <alignment horizontal="center" vertical="center"/>
    </xf>
    <xf numFmtId="170" fontId="30" fillId="0" borderId="16" xfId="1" applyNumberFormat="1" applyFont="1" applyFill="1" applyBorder="1" applyAlignment="1">
      <alignment horizontal="center" vertical="center"/>
    </xf>
    <xf numFmtId="170" fontId="30" fillId="0" borderId="17" xfId="1" applyNumberFormat="1" applyFont="1" applyFill="1" applyBorder="1" applyAlignment="1">
      <alignment horizontal="center" vertical="center"/>
    </xf>
    <xf numFmtId="164" fontId="30" fillId="0" borderId="0" xfId="1" applyNumberFormat="1" applyFont="1" applyFill="1" applyBorder="1" applyAlignment="1">
      <alignment horizontal="left" vertical="center" wrapText="1"/>
    </xf>
    <xf numFmtId="164" fontId="30" fillId="0" borderId="0" xfId="1" applyNumberFormat="1" applyFont="1" applyFill="1" applyBorder="1" applyAlignment="1">
      <alignment horizontal="center" vertical="center"/>
    </xf>
    <xf numFmtId="164" fontId="30" fillId="0" borderId="0" xfId="1" applyNumberFormat="1" applyFont="1" applyFill="1" applyBorder="1" applyAlignment="1">
      <alignment horizontal="center" vertical="center" wrapText="1"/>
    </xf>
    <xf numFmtId="0" fontId="31" fillId="0" borderId="0" xfId="0" applyFont="1" applyBorder="1" applyAlignment="1"/>
    <xf numFmtId="3" fontId="30" fillId="0" borderId="18" xfId="1" applyNumberFormat="1" applyFont="1" applyFill="1" applyBorder="1" applyAlignment="1">
      <alignment horizontal="center" vertical="center" wrapText="1"/>
    </xf>
    <xf numFmtId="3" fontId="30" fillId="0" borderId="19" xfId="1" applyNumberFormat="1" applyFont="1" applyFill="1" applyBorder="1" applyAlignment="1">
      <alignment horizontal="center" vertical="center"/>
    </xf>
    <xf numFmtId="164" fontId="30" fillId="0" borderId="21" xfId="1" applyNumberFormat="1" applyFont="1" applyBorder="1" applyAlignment="1">
      <alignment horizontal="center" vertical="center"/>
    </xf>
    <xf numFmtId="164" fontId="30" fillId="0" borderId="22" xfId="1" applyNumberFormat="1" applyFont="1" applyFill="1" applyBorder="1" applyAlignment="1">
      <alignment horizontal="center" vertical="center" wrapText="1"/>
    </xf>
    <xf numFmtId="164" fontId="30" fillId="10" borderId="9" xfId="1" applyNumberFormat="1" applyFont="1" applyFill="1" applyBorder="1" applyAlignment="1">
      <alignment vertical="center" wrapText="1"/>
    </xf>
    <xf numFmtId="164" fontId="30" fillId="10" borderId="7" xfId="1" applyNumberFormat="1" applyFont="1" applyFill="1" applyBorder="1" applyAlignment="1">
      <alignment vertical="center" wrapText="1"/>
    </xf>
    <xf numFmtId="164" fontId="30" fillId="10" borderId="23" xfId="1" applyNumberFormat="1" applyFont="1" applyFill="1" applyBorder="1" applyAlignment="1">
      <alignment vertical="center" wrapText="1"/>
    </xf>
    <xf numFmtId="0" fontId="28" fillId="0" borderId="0" xfId="0" applyFont="1" applyBorder="1" applyAlignment="1"/>
    <xf numFmtId="164" fontId="30" fillId="0" borderId="14" xfId="1" applyNumberFormat="1" applyFont="1" applyFill="1" applyBorder="1" applyAlignment="1">
      <alignment horizontal="left" vertical="center" wrapText="1"/>
    </xf>
    <xf numFmtId="3" fontId="30" fillId="0" borderId="11" xfId="1" applyNumberFormat="1" applyFont="1" applyFill="1" applyBorder="1" applyAlignment="1">
      <alignment horizontal="center" vertical="center"/>
    </xf>
    <xf numFmtId="0" fontId="31" fillId="0" borderId="0" xfId="0" applyFont="1" applyBorder="1" applyAlignment="1">
      <alignment wrapText="1"/>
    </xf>
    <xf numFmtId="164" fontId="30" fillId="0" borderId="24" xfId="1" applyNumberFormat="1" applyFont="1" applyFill="1" applyBorder="1" applyAlignment="1">
      <alignment horizontal="left" vertical="center" wrapText="1"/>
    </xf>
    <xf numFmtId="164" fontId="30" fillId="0" borderId="15" xfId="1" applyNumberFormat="1" applyFont="1" applyFill="1" applyBorder="1" applyAlignment="1">
      <alignment horizontal="center"/>
    </xf>
    <xf numFmtId="0" fontId="31" fillId="0" borderId="25" xfId="0" applyFont="1" applyFill="1" applyBorder="1" applyAlignment="1">
      <alignment horizontal="center" wrapText="1"/>
    </xf>
    <xf numFmtId="0" fontId="31" fillId="9" borderId="0" xfId="0" applyFont="1" applyFill="1" applyBorder="1" applyAlignment="1">
      <alignment wrapText="1"/>
    </xf>
    <xf numFmtId="164" fontId="30" fillId="0" borderId="26" xfId="1" applyNumberFormat="1" applyFont="1" applyFill="1" applyBorder="1" applyAlignment="1">
      <alignment horizontal="left" vertical="center" wrapText="1"/>
    </xf>
    <xf numFmtId="170" fontId="30" fillId="0" borderId="8" xfId="1" applyNumberFormat="1" applyFont="1" applyFill="1" applyBorder="1" applyAlignment="1">
      <alignment horizontal="center" vertical="center"/>
    </xf>
    <xf numFmtId="164" fontId="31" fillId="0" borderId="11" xfId="0" applyNumberFormat="1" applyFont="1" applyFill="1" applyBorder="1" applyAlignment="1">
      <alignment horizontal="center"/>
    </xf>
    <xf numFmtId="0" fontId="28" fillId="0" borderId="0" xfId="0" applyFont="1" applyBorder="1" applyAlignment="1">
      <alignment vertical="center"/>
    </xf>
    <xf numFmtId="164" fontId="30" fillId="0" borderId="28" xfId="1" applyNumberFormat="1" applyFont="1" applyFill="1" applyBorder="1" applyAlignment="1">
      <alignment horizontal="left" vertical="center" wrapText="1"/>
    </xf>
    <xf numFmtId="164" fontId="30" fillId="0" borderId="21" xfId="1" applyNumberFormat="1" applyFont="1" applyBorder="1" applyAlignment="1">
      <alignment horizontal="center"/>
    </xf>
    <xf numFmtId="170" fontId="30" fillId="0" borderId="11" xfId="1" applyNumberFormat="1" applyFont="1" applyFill="1" applyBorder="1" applyAlignment="1">
      <alignment horizontal="center" vertical="center"/>
    </xf>
    <xf numFmtId="170" fontId="30" fillId="9" borderId="0" xfId="1" applyNumberFormat="1" applyFont="1" applyFill="1" applyBorder="1" applyAlignment="1">
      <alignment horizontal="right" vertical="center"/>
    </xf>
    <xf numFmtId="0" fontId="28" fillId="9" borderId="0" xfId="0" applyFont="1" applyFill="1" applyBorder="1" applyAlignment="1">
      <alignment vertical="center"/>
    </xf>
    <xf numFmtId="171" fontId="30" fillId="0" borderId="17" xfId="1" applyNumberFormat="1" applyFont="1" applyFill="1" applyBorder="1" applyAlignment="1">
      <alignment horizontal="center"/>
    </xf>
    <xf numFmtId="171" fontId="30" fillId="9" borderId="0" xfId="1" applyNumberFormat="1" applyFont="1" applyFill="1" applyBorder="1" applyAlignment="1">
      <alignment horizontal="right" vertical="center"/>
    </xf>
    <xf numFmtId="0" fontId="28" fillId="9" borderId="0" xfId="0" applyFont="1" applyFill="1" applyBorder="1" applyAlignment="1">
      <alignment wrapText="1"/>
    </xf>
    <xf numFmtId="0" fontId="28" fillId="0" borderId="0" xfId="0" applyFont="1" applyBorder="1" applyAlignment="1">
      <alignment wrapText="1"/>
    </xf>
    <xf numFmtId="171" fontId="30" fillId="0" borderId="8" xfId="1" applyNumberFormat="1" applyFont="1" applyFill="1" applyBorder="1" applyAlignment="1">
      <alignment horizontal="center"/>
    </xf>
    <xf numFmtId="0" fontId="28" fillId="0" borderId="0" xfId="0" applyFont="1" applyFill="1" applyBorder="1" applyAlignment="1"/>
    <xf numFmtId="170" fontId="30" fillId="0" borderId="22" xfId="1" applyNumberFormat="1" applyFont="1" applyFill="1" applyBorder="1" applyAlignment="1">
      <alignment horizontal="center" vertical="center"/>
    </xf>
    <xf numFmtId="0" fontId="31" fillId="0" borderId="0" xfId="0" applyFont="1" applyFill="1" applyBorder="1" applyAlignment="1"/>
    <xf numFmtId="0" fontId="28" fillId="0" borderId="0" xfId="0" applyFont="1" applyAlignment="1"/>
    <xf numFmtId="164" fontId="32" fillId="0" borderId="14" xfId="1" applyNumberFormat="1" applyFont="1" applyBorder="1" applyAlignment="1">
      <alignment horizontal="center" vertical="center" wrapText="1"/>
    </xf>
    <xf numFmtId="164" fontId="30" fillId="0" borderId="29" xfId="1" applyNumberFormat="1" applyFont="1" applyBorder="1" applyAlignment="1">
      <alignment horizontal="center" vertical="center" wrapText="1"/>
    </xf>
    <xf numFmtId="164" fontId="30" fillId="0" borderId="16" xfId="1" applyNumberFormat="1" applyFont="1" applyFill="1" applyBorder="1" applyAlignment="1">
      <alignment horizontal="center" vertical="center" wrapText="1"/>
    </xf>
    <xf numFmtId="164" fontId="30" fillId="0" borderId="17" xfId="1" applyNumberFormat="1" applyFont="1" applyBorder="1" applyAlignment="1">
      <alignment horizontal="center" vertical="center" wrapText="1"/>
    </xf>
    <xf numFmtId="164" fontId="30" fillId="9" borderId="0" xfId="1" applyNumberFormat="1" applyFont="1" applyFill="1" applyBorder="1" applyAlignment="1">
      <alignment horizontal="center" vertical="center" wrapText="1"/>
    </xf>
    <xf numFmtId="164" fontId="32" fillId="0" borderId="4" xfId="1" applyNumberFormat="1" applyFont="1" applyBorder="1" applyAlignment="1">
      <alignment horizontal="center" vertical="center" wrapText="1"/>
    </xf>
    <xf numFmtId="164" fontId="30" fillId="0" borderId="5" xfId="1" applyNumberFormat="1" applyFont="1" applyBorder="1" applyAlignment="1">
      <alignment horizontal="center" vertical="center" wrapText="1"/>
    </xf>
    <xf numFmtId="164" fontId="30" fillId="0" borderId="30" xfId="1" applyNumberFormat="1" applyFont="1" applyFill="1" applyBorder="1" applyAlignment="1">
      <alignment horizontal="center" vertical="center" wrapText="1"/>
    </xf>
    <xf numFmtId="164" fontId="30" fillId="0" borderId="4" xfId="1" applyNumberFormat="1" applyFont="1" applyBorder="1" applyAlignment="1">
      <alignment horizontal="center" vertical="center"/>
    </xf>
    <xf numFmtId="0" fontId="28" fillId="9" borderId="0" xfId="0" applyFont="1" applyFill="1" applyBorder="1" applyAlignment="1">
      <alignment horizontal="center"/>
    </xf>
    <xf numFmtId="164" fontId="32" fillId="9" borderId="0" xfId="1" applyNumberFormat="1" applyFont="1" applyFill="1" applyBorder="1" applyAlignment="1">
      <alignment horizontal="center" vertical="center"/>
    </xf>
    <xf numFmtId="170" fontId="30" fillId="9" borderId="0" xfId="1" applyNumberFormat="1" applyFont="1" applyFill="1" applyBorder="1" applyAlignment="1">
      <alignment horizontal="right"/>
    </xf>
    <xf numFmtId="164" fontId="30" fillId="0" borderId="9" xfId="1" applyNumberFormat="1" applyFont="1" applyBorder="1" applyAlignment="1">
      <alignment horizontal="center" vertical="center"/>
    </xf>
    <xf numFmtId="164" fontId="30" fillId="9" borderId="0" xfId="1" applyNumberFormat="1" applyFont="1" applyFill="1" applyBorder="1" applyAlignment="1">
      <alignment horizontal="right" vertical="center" wrapText="1"/>
    </xf>
    <xf numFmtId="164" fontId="27" fillId="9" borderId="0" xfId="1" applyNumberFormat="1" applyFont="1" applyFill="1" applyBorder="1" applyAlignment="1">
      <alignment vertical="center"/>
    </xf>
    <xf numFmtId="164" fontId="30" fillId="0" borderId="0" xfId="1" applyNumberFormat="1" applyFont="1" applyBorder="1" applyAlignment="1">
      <alignment horizontal="left" vertical="center" wrapText="1"/>
    </xf>
    <xf numFmtId="164" fontId="30" fillId="0" borderId="0" xfId="1" applyNumberFormat="1" applyFont="1" applyBorder="1" applyAlignment="1">
      <alignment horizontal="center" vertical="center"/>
    </xf>
    <xf numFmtId="164" fontId="30" fillId="0" borderId="0" xfId="1" applyNumberFormat="1" applyFont="1" applyBorder="1" applyAlignment="1">
      <alignment vertical="top" wrapText="1"/>
    </xf>
    <xf numFmtId="164" fontId="30" fillId="0" borderId="20" xfId="1" applyNumberFormat="1" applyFont="1" applyBorder="1" applyAlignment="1">
      <alignment horizontal="center" vertical="center"/>
    </xf>
    <xf numFmtId="164" fontId="30" fillId="0" borderId="10" xfId="1" applyNumberFormat="1" applyFont="1" applyBorder="1" applyAlignment="1">
      <alignment horizontal="center" vertical="center"/>
    </xf>
    <xf numFmtId="164" fontId="30" fillId="0" borderId="31" xfId="1" applyNumberFormat="1" applyFont="1" applyFill="1" applyBorder="1" applyAlignment="1">
      <alignment horizontal="center" vertical="center" wrapText="1"/>
    </xf>
    <xf numFmtId="164" fontId="30" fillId="10" borderId="14" xfId="1" applyNumberFormat="1" applyFont="1" applyFill="1" applyBorder="1"/>
    <xf numFmtId="164" fontId="30" fillId="10" borderId="15" xfId="1" applyNumberFormat="1" applyFont="1" applyFill="1" applyBorder="1" applyAlignment="1">
      <alignment horizontal="center"/>
    </xf>
    <xf numFmtId="170" fontId="30" fillId="0" borderId="16" xfId="1" applyNumberFormat="1" applyFont="1" applyFill="1" applyBorder="1" applyAlignment="1">
      <alignment horizontal="center"/>
    </xf>
    <xf numFmtId="170" fontId="30" fillId="0" borderId="32" xfId="1" applyNumberFormat="1" applyFont="1" applyFill="1" applyBorder="1" applyAlignment="1">
      <alignment horizontal="center"/>
    </xf>
    <xf numFmtId="170" fontId="30" fillId="0" borderId="29" xfId="1" applyNumberFormat="1" applyFont="1" applyFill="1" applyBorder="1" applyAlignment="1">
      <alignment horizontal="center"/>
    </xf>
    <xf numFmtId="170" fontId="30" fillId="0" borderId="17" xfId="1" applyNumberFormat="1" applyFont="1" applyFill="1" applyBorder="1" applyAlignment="1">
      <alignment horizontal="center"/>
    </xf>
    <xf numFmtId="164" fontId="30" fillId="10" borderId="4" xfId="1" applyNumberFormat="1" applyFont="1" applyFill="1" applyBorder="1"/>
    <xf numFmtId="164" fontId="30" fillId="10" borderId="5" xfId="1" applyNumberFormat="1" applyFont="1" applyFill="1" applyBorder="1" applyAlignment="1">
      <alignment horizontal="center"/>
    </xf>
    <xf numFmtId="170" fontId="30" fillId="0" borderId="30" xfId="1" applyNumberFormat="1" applyFont="1" applyFill="1" applyBorder="1" applyAlignment="1">
      <alignment horizontal="center"/>
    </xf>
    <xf numFmtId="0" fontId="28" fillId="0" borderId="16" xfId="0" applyFont="1" applyBorder="1"/>
    <xf numFmtId="0" fontId="31" fillId="0" borderId="16" xfId="0" applyFont="1" applyFill="1" applyBorder="1" applyAlignment="1">
      <alignment horizontal="center"/>
    </xf>
    <xf numFmtId="0" fontId="31" fillId="0" borderId="32" xfId="0" applyFont="1" applyFill="1" applyBorder="1" applyAlignment="1">
      <alignment horizontal="center"/>
    </xf>
    <xf numFmtId="0" fontId="31" fillId="0" borderId="32" xfId="0" applyFont="1" applyBorder="1" applyAlignment="1">
      <alignment horizontal="center"/>
    </xf>
    <xf numFmtId="0" fontId="31" fillId="0" borderId="17" xfId="0" applyFont="1" applyBorder="1" applyAlignment="1">
      <alignment horizontal="center"/>
    </xf>
    <xf numFmtId="0" fontId="28" fillId="0" borderId="0" xfId="0" applyFont="1" applyFill="1" applyBorder="1" applyAlignment="1">
      <alignment horizontal="left"/>
    </xf>
    <xf numFmtId="164" fontId="30" fillId="0" borderId="27" xfId="1" applyNumberFormat="1" applyFont="1" applyFill="1" applyBorder="1" applyAlignment="1">
      <alignment horizontal="center" vertical="center" wrapText="1"/>
    </xf>
    <xf numFmtId="164" fontId="30" fillId="0" borderId="33" xfId="1" applyNumberFormat="1" applyFont="1" applyBorder="1" applyAlignment="1">
      <alignment horizontal="center"/>
    </xf>
    <xf numFmtId="0" fontId="31" fillId="0" borderId="16" xfId="0" applyFont="1" applyBorder="1" applyAlignment="1">
      <alignment horizontal="center"/>
    </xf>
    <xf numFmtId="0" fontId="31" fillId="0" borderId="17" xfId="0" applyFont="1" applyFill="1" applyBorder="1" applyAlignment="1">
      <alignment horizontal="center"/>
    </xf>
    <xf numFmtId="0" fontId="31" fillId="0" borderId="0" xfId="0" applyFont="1" applyBorder="1" applyAlignment="1">
      <alignment vertical="center" wrapText="1"/>
    </xf>
    <xf numFmtId="164" fontId="29" fillId="0" borderId="14" xfId="1" applyNumberFormat="1" applyFont="1" applyFill="1" applyBorder="1"/>
    <xf numFmtId="164" fontId="30" fillId="0" borderId="15" xfId="1" applyNumberFormat="1" applyFont="1" applyBorder="1" applyAlignment="1">
      <alignment horizontal="center"/>
    </xf>
    <xf numFmtId="164" fontId="29" fillId="0" borderId="24" xfId="1" applyNumberFormat="1" applyFont="1" applyFill="1" applyBorder="1"/>
    <xf numFmtId="0" fontId="28" fillId="0" borderId="34" xfId="0" applyFont="1" applyBorder="1"/>
    <xf numFmtId="164" fontId="30" fillId="0" borderId="35" xfId="1" applyNumberFormat="1" applyFont="1" applyFill="1" applyBorder="1" applyAlignment="1">
      <alignment horizontal="left" vertical="center" wrapText="1"/>
    </xf>
    <xf numFmtId="172" fontId="30" fillId="0" borderId="8" xfId="1" applyNumberFormat="1" applyFont="1" applyFill="1" applyBorder="1" applyAlignment="1">
      <alignment horizontal="center" vertical="center"/>
    </xf>
    <xf numFmtId="170" fontId="30" fillId="0" borderId="36" xfId="1" applyNumberFormat="1" applyFont="1" applyFill="1" applyBorder="1" applyAlignment="1">
      <alignment horizontal="center" vertical="center"/>
    </xf>
    <xf numFmtId="164" fontId="31" fillId="0" borderId="17" xfId="0" applyNumberFormat="1" applyFont="1" applyFill="1" applyBorder="1" applyAlignment="1">
      <alignment horizontal="center" vertical="center"/>
    </xf>
    <xf numFmtId="170" fontId="30" fillId="9" borderId="0" xfId="1" applyNumberFormat="1" applyFont="1" applyFill="1" applyBorder="1" applyAlignment="1">
      <alignment horizontal="left" vertical="center"/>
    </xf>
    <xf numFmtId="0" fontId="28" fillId="9" borderId="0" xfId="0" applyFont="1" applyFill="1" applyBorder="1" applyAlignment="1">
      <alignment horizontal="left"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31" fillId="0" borderId="25" xfId="0" applyFont="1" applyFill="1" applyBorder="1" applyAlignment="1">
      <alignment horizontal="center"/>
    </xf>
    <xf numFmtId="171" fontId="30" fillId="0" borderId="17" xfId="1" applyNumberFormat="1" applyFont="1" applyFill="1" applyBorder="1" applyAlignment="1">
      <alignment horizontal="center" vertical="center"/>
    </xf>
    <xf numFmtId="0" fontId="31" fillId="9" borderId="0" xfId="0" applyFont="1" applyFill="1" applyBorder="1" applyAlignment="1"/>
    <xf numFmtId="164" fontId="30" fillId="0" borderId="0" xfId="1" applyNumberFormat="1" applyFont="1" applyBorder="1" applyAlignment="1">
      <alignment vertical="center"/>
    </xf>
    <xf numFmtId="171" fontId="30" fillId="0" borderId="8" xfId="1" applyNumberFormat="1" applyFont="1" applyFill="1" applyBorder="1" applyAlignment="1">
      <alignment horizontal="center" vertical="center"/>
    </xf>
    <xf numFmtId="170" fontId="30" fillId="0" borderId="37" xfId="1" applyNumberFormat="1" applyFont="1" applyFill="1" applyBorder="1" applyAlignment="1">
      <alignment horizontal="center" vertical="center"/>
    </xf>
    <xf numFmtId="164" fontId="30" fillId="0" borderId="32" xfId="1" applyNumberFormat="1" applyFont="1" applyFill="1" applyBorder="1" applyAlignment="1">
      <alignment horizontal="center" vertical="center" wrapText="1"/>
    </xf>
    <xf numFmtId="164" fontId="30" fillId="0" borderId="38" xfId="1" applyNumberFormat="1" applyFont="1" applyFill="1" applyBorder="1" applyAlignment="1">
      <alignment horizontal="center" vertical="center" wrapText="1"/>
    </xf>
    <xf numFmtId="164" fontId="30" fillId="0" borderId="39" xfId="1" applyNumberFormat="1" applyFont="1" applyFill="1" applyBorder="1" applyAlignment="1">
      <alignment horizontal="center" vertical="center" wrapText="1"/>
    </xf>
    <xf numFmtId="164" fontId="30" fillId="10" borderId="28" xfId="1" applyNumberFormat="1" applyFont="1" applyFill="1" applyBorder="1"/>
    <xf numFmtId="164" fontId="30" fillId="10" borderId="21" xfId="1" applyNumberFormat="1" applyFont="1" applyFill="1" applyBorder="1" applyAlignment="1">
      <alignment horizontal="center"/>
    </xf>
    <xf numFmtId="170" fontId="30" fillId="0" borderId="31" xfId="1" applyNumberFormat="1" applyFont="1" applyFill="1" applyBorder="1" applyAlignment="1">
      <alignment horizontal="center"/>
    </xf>
    <xf numFmtId="170" fontId="30" fillId="0" borderId="22" xfId="1" applyNumberFormat="1" applyFont="1" applyFill="1" applyBorder="1" applyAlignment="1">
      <alignment horizontal="center"/>
    </xf>
    <xf numFmtId="0" fontId="28" fillId="0" borderId="0" xfId="2" applyFont="1" applyAlignment="1">
      <alignment vertical="center"/>
    </xf>
    <xf numFmtId="0" fontId="28" fillId="0" borderId="0" xfId="2" applyFont="1" applyAlignment="1">
      <alignment horizontal="center" vertical="center"/>
    </xf>
    <xf numFmtId="0" fontId="28" fillId="0" borderId="0" xfId="2" applyFont="1" applyAlignment="1"/>
    <xf numFmtId="164" fontId="30" fillId="0" borderId="9" xfId="1" applyNumberFormat="1" applyFont="1" applyFill="1" applyBorder="1" applyAlignment="1">
      <alignment horizontal="left" vertical="center" wrapText="1"/>
    </xf>
    <xf numFmtId="164" fontId="30" fillId="0" borderId="20" xfId="1" applyNumberFormat="1" applyFont="1" applyFill="1" applyBorder="1" applyAlignment="1">
      <alignment horizontal="left" vertical="center" wrapText="1"/>
    </xf>
    <xf numFmtId="0" fontId="33" fillId="0" borderId="0" xfId="0" applyFont="1" applyAlignment="1">
      <alignment horizontal="center" vertical="center"/>
    </xf>
    <xf numFmtId="0" fontId="34" fillId="6" borderId="0" xfId="0" applyFont="1" applyFill="1" applyAlignment="1">
      <alignment horizontal="center" vertical="center" wrapText="1"/>
    </xf>
    <xf numFmtId="164" fontId="30" fillId="0" borderId="9" xfId="1" applyNumberFormat="1" applyFont="1" applyFill="1" applyBorder="1" applyAlignment="1">
      <alignment horizontal="left" vertical="center" wrapText="1"/>
    </xf>
    <xf numFmtId="164" fontId="30" fillId="0" borderId="7" xfId="1" applyNumberFormat="1" applyFont="1" applyFill="1" applyBorder="1" applyAlignment="1">
      <alignment horizontal="left" vertical="center" wrapText="1"/>
    </xf>
    <xf numFmtId="164" fontId="30" fillId="0" borderId="20" xfId="1" applyNumberFormat="1" applyFont="1" applyFill="1" applyBorder="1" applyAlignment="1">
      <alignment horizontal="left" vertical="center" wrapText="1"/>
    </xf>
    <xf numFmtId="164" fontId="30" fillId="0" borderId="10" xfId="1" applyNumberFormat="1" applyFont="1" applyFill="1" applyBorder="1" applyAlignment="1">
      <alignment horizontal="left" vertical="center" wrapText="1"/>
    </xf>
    <xf numFmtId="164" fontId="30" fillId="0" borderId="1" xfId="1" applyNumberFormat="1" applyFont="1" applyFill="1" applyBorder="1" applyAlignment="1">
      <alignment horizontal="left" vertical="center" wrapText="1"/>
    </xf>
    <xf numFmtId="164" fontId="30" fillId="0" borderId="2" xfId="1" applyNumberFormat="1" applyFont="1" applyFill="1" applyBorder="1" applyAlignment="1">
      <alignment horizontal="left" vertical="center" wrapText="1"/>
    </xf>
    <xf numFmtId="164" fontId="30" fillId="10" borderId="9" xfId="1" applyNumberFormat="1" applyFont="1" applyFill="1" applyBorder="1" applyAlignment="1">
      <alignment horizontal="left" vertical="center" wrapText="1"/>
    </xf>
    <xf numFmtId="164" fontId="30" fillId="10" borderId="7" xfId="1" applyNumberFormat="1" applyFont="1" applyFill="1" applyBorder="1" applyAlignment="1">
      <alignment horizontal="left" vertical="center" wrapText="1"/>
    </xf>
    <xf numFmtId="164" fontId="30" fillId="10" borderId="23" xfId="1" applyNumberFormat="1" applyFont="1" applyFill="1" applyBorder="1" applyAlignment="1">
      <alignment horizontal="left" vertical="center" wrapText="1"/>
    </xf>
    <xf numFmtId="164" fontId="30" fillId="0" borderId="23" xfId="1" applyNumberFormat="1"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election activeCell="D1" sqref="D1"/>
    </sheetView>
  </sheetViews>
  <sheetFormatPr baseColWidth="10" defaultColWidth="9.140625" defaultRowHeight="11.25" x14ac:dyDescent="0.2"/>
  <cols>
    <col min="1" max="1" width="46" style="241" customWidth="1"/>
    <col min="2" max="2" width="11.5703125" style="241" customWidth="1"/>
    <col min="3" max="3" width="15.7109375" style="242" customWidth="1"/>
    <col min="4" max="8" width="15.7109375" style="241" customWidth="1"/>
    <col min="9" max="9" width="16.7109375" style="241" customWidth="1"/>
    <col min="10" max="10" width="17.7109375" style="241" customWidth="1"/>
    <col min="11" max="11" width="27" style="241" customWidth="1"/>
    <col min="12" max="12" width="38.140625" style="241" customWidth="1"/>
    <col min="13" max="13" width="37.85546875" style="241" customWidth="1"/>
    <col min="14" max="1025" width="11.42578125" style="241" customWidth="1"/>
    <col min="1026" max="16384" width="9.140625" style="243"/>
  </cols>
  <sheetData>
    <row r="1" spans="1:13" s="108" customFormat="1" ht="15.75" customHeight="1" thickBot="1" x14ac:dyDescent="0.25">
      <c r="A1" s="103" t="s">
        <v>37</v>
      </c>
      <c r="B1" s="104" t="s">
        <v>1640</v>
      </c>
      <c r="C1" s="105"/>
      <c r="D1" s="104"/>
      <c r="E1" s="104"/>
      <c r="F1" s="104"/>
      <c r="G1" s="104"/>
      <c r="H1" s="106"/>
      <c r="I1" s="107"/>
      <c r="J1" s="107"/>
      <c r="K1" s="107"/>
      <c r="L1" s="107"/>
    </row>
    <row r="2" spans="1:13" s="108" customFormat="1" x14ac:dyDescent="0.2">
      <c r="A2" s="109" t="s">
        <v>38</v>
      </c>
      <c r="B2" s="110" t="s">
        <v>39</v>
      </c>
      <c r="C2" s="111">
        <v>28004.385999999999</v>
      </c>
      <c r="D2" s="112" t="s">
        <v>40</v>
      </c>
      <c r="E2" s="112"/>
      <c r="F2" s="112"/>
      <c r="G2" s="110" t="s">
        <v>39</v>
      </c>
      <c r="H2" s="111">
        <v>26603.828000000001</v>
      </c>
      <c r="J2" s="113"/>
      <c r="K2" s="114"/>
      <c r="L2" s="114"/>
    </row>
    <row r="3" spans="1:13" s="108" customFormat="1" ht="15" customHeight="1" x14ac:dyDescent="0.2">
      <c r="A3" s="115" t="s">
        <v>41</v>
      </c>
      <c r="B3" s="116" t="s">
        <v>42</v>
      </c>
      <c r="C3" s="111">
        <v>8</v>
      </c>
      <c r="D3" s="249" t="s">
        <v>43</v>
      </c>
      <c r="E3" s="249"/>
      <c r="F3" s="249"/>
      <c r="G3" s="117" t="s">
        <v>42</v>
      </c>
      <c r="H3" s="111">
        <v>8</v>
      </c>
      <c r="J3" s="113"/>
      <c r="K3" s="118"/>
      <c r="L3" s="118"/>
      <c r="M3" s="119"/>
    </row>
    <row r="4" spans="1:13" s="108" customFormat="1" ht="15" customHeight="1" x14ac:dyDescent="0.2">
      <c r="A4" s="115" t="s">
        <v>44</v>
      </c>
      <c r="B4" s="120" t="s">
        <v>0</v>
      </c>
      <c r="C4" s="121">
        <v>100</v>
      </c>
      <c r="D4" s="249" t="s">
        <v>45</v>
      </c>
      <c r="E4" s="249"/>
      <c r="F4" s="249"/>
      <c r="G4" s="110" t="s">
        <v>46</v>
      </c>
      <c r="H4" s="121" t="s">
        <v>47</v>
      </c>
      <c r="K4" s="122"/>
      <c r="L4" s="122"/>
    </row>
    <row r="5" spans="1:13" s="108" customFormat="1" ht="15" customHeight="1" x14ac:dyDescent="0.2">
      <c r="A5" s="115" t="s">
        <v>48</v>
      </c>
      <c r="B5" s="123"/>
      <c r="C5" s="121" t="s">
        <v>49</v>
      </c>
      <c r="D5" s="249" t="s">
        <v>50</v>
      </c>
      <c r="E5" s="249"/>
      <c r="F5" s="249"/>
      <c r="G5" s="124" t="s">
        <v>51</v>
      </c>
      <c r="H5" s="125" t="s">
        <v>1</v>
      </c>
      <c r="K5" s="122"/>
      <c r="L5" s="122"/>
    </row>
    <row r="6" spans="1:13" s="108" customFormat="1" ht="15" customHeight="1" x14ac:dyDescent="0.2">
      <c r="A6" s="115" t="s">
        <v>52</v>
      </c>
      <c r="B6" s="110" t="s">
        <v>46</v>
      </c>
      <c r="C6" s="121" t="s">
        <v>53</v>
      </c>
      <c r="D6" s="249" t="s">
        <v>54</v>
      </c>
      <c r="E6" s="249"/>
      <c r="F6" s="249"/>
      <c r="G6" s="124" t="s">
        <v>46</v>
      </c>
      <c r="H6" s="125" t="s">
        <v>47</v>
      </c>
      <c r="K6" s="122"/>
      <c r="L6" s="122"/>
    </row>
    <row r="7" spans="1:13" s="108" customFormat="1" ht="15" customHeight="1" thickBot="1" x14ac:dyDescent="0.25">
      <c r="A7" s="244" t="s">
        <v>55</v>
      </c>
      <c r="B7" s="120" t="s">
        <v>0</v>
      </c>
      <c r="C7" s="121" t="s">
        <v>53</v>
      </c>
      <c r="D7" s="251" t="s">
        <v>56</v>
      </c>
      <c r="E7" s="251"/>
      <c r="F7" s="251"/>
      <c r="G7" s="126" t="s">
        <v>46</v>
      </c>
      <c r="H7" s="127" t="s">
        <v>53</v>
      </c>
      <c r="K7" s="122"/>
      <c r="L7" s="122"/>
    </row>
    <row r="8" spans="1:13" s="108" customFormat="1" ht="15" customHeight="1" thickBot="1" x14ac:dyDescent="0.25">
      <c r="A8" s="128" t="s">
        <v>57</v>
      </c>
      <c r="B8" s="110" t="s">
        <v>0</v>
      </c>
      <c r="C8" s="111">
        <v>2</v>
      </c>
      <c r="D8" s="129"/>
      <c r="E8" s="129"/>
      <c r="F8" s="129"/>
      <c r="G8" s="129"/>
      <c r="H8" s="129"/>
      <c r="K8" s="122"/>
      <c r="L8" s="122"/>
    </row>
    <row r="9" spans="1:13" s="108" customFormat="1" ht="15" customHeight="1" thickBot="1" x14ac:dyDescent="0.25">
      <c r="A9" s="115" t="s">
        <v>58</v>
      </c>
      <c r="B9" s="110" t="s">
        <v>46</v>
      </c>
      <c r="C9" s="121" t="s">
        <v>53</v>
      </c>
      <c r="D9" s="252" t="s">
        <v>59</v>
      </c>
      <c r="E9" s="253"/>
      <c r="F9" s="253"/>
      <c r="G9" s="130" t="s">
        <v>39</v>
      </c>
      <c r="H9" s="131">
        <v>731.23900000000003</v>
      </c>
      <c r="I9" s="107"/>
      <c r="J9" s="107"/>
      <c r="K9" s="107"/>
      <c r="L9" s="107"/>
    </row>
    <row r="10" spans="1:13" s="108" customFormat="1" ht="15" customHeight="1" thickBot="1" x14ac:dyDescent="0.25">
      <c r="A10" s="115" t="s">
        <v>60</v>
      </c>
      <c r="B10" s="110" t="s">
        <v>46</v>
      </c>
      <c r="C10" s="121" t="s">
        <v>53</v>
      </c>
      <c r="D10" s="132"/>
      <c r="E10" s="132"/>
      <c r="F10" s="132"/>
      <c r="G10" s="132"/>
      <c r="H10" s="132"/>
      <c r="I10" s="107"/>
      <c r="J10" s="107"/>
      <c r="K10" s="107"/>
      <c r="L10" s="107"/>
    </row>
    <row r="11" spans="1:13" s="108" customFormat="1" ht="15" customHeight="1" x14ac:dyDescent="0.2">
      <c r="A11" s="244" t="s">
        <v>61</v>
      </c>
      <c r="B11" s="117" t="s">
        <v>2</v>
      </c>
      <c r="C11" s="121" t="s">
        <v>53</v>
      </c>
      <c r="D11" s="133"/>
      <c r="E11" s="134"/>
      <c r="F11" s="135" t="s">
        <v>3</v>
      </c>
      <c r="G11" s="136" t="s">
        <v>4</v>
      </c>
      <c r="H11" s="137" t="s">
        <v>5</v>
      </c>
      <c r="I11" s="138"/>
      <c r="J11" s="139"/>
      <c r="K11" s="140"/>
      <c r="L11" s="141"/>
    </row>
    <row r="12" spans="1:13" s="108" customFormat="1" x14ac:dyDescent="0.2">
      <c r="A12" s="115" t="s">
        <v>62</v>
      </c>
      <c r="B12" s="110" t="s">
        <v>46</v>
      </c>
      <c r="C12" s="121" t="s">
        <v>53</v>
      </c>
      <c r="D12" s="254" t="s">
        <v>63</v>
      </c>
      <c r="E12" s="255"/>
      <c r="F12" s="256"/>
      <c r="G12" s="142">
        <v>160346</v>
      </c>
      <c r="H12" s="143">
        <v>1872</v>
      </c>
      <c r="I12" s="107"/>
      <c r="J12" s="107"/>
      <c r="K12" s="107"/>
      <c r="L12" s="107"/>
    </row>
    <row r="13" spans="1:13" s="108" customFormat="1" ht="15" customHeight="1" thickBot="1" x14ac:dyDescent="0.25">
      <c r="A13" s="245" t="s">
        <v>6</v>
      </c>
      <c r="B13" s="144" t="s">
        <v>39</v>
      </c>
      <c r="C13" s="145">
        <v>7381.1809999999996</v>
      </c>
      <c r="D13" s="146" t="s">
        <v>64</v>
      </c>
      <c r="E13" s="147"/>
      <c r="F13" s="148"/>
      <c r="G13" s="142">
        <v>182226</v>
      </c>
      <c r="H13" s="143">
        <v>2946</v>
      </c>
      <c r="I13" s="149"/>
      <c r="J13" s="149"/>
      <c r="K13" s="107"/>
      <c r="L13" s="107"/>
    </row>
    <row r="14" spans="1:13" s="108" customFormat="1" ht="15" customHeight="1" thickBot="1" x14ac:dyDescent="0.25">
      <c r="A14" s="150" t="s">
        <v>65</v>
      </c>
      <c r="B14" s="135" t="s">
        <v>66</v>
      </c>
      <c r="C14" s="145">
        <v>757.38</v>
      </c>
      <c r="D14" s="248" t="s">
        <v>67</v>
      </c>
      <c r="E14" s="249"/>
      <c r="F14" s="257"/>
      <c r="G14" s="142">
        <v>169272</v>
      </c>
      <c r="H14" s="151">
        <v>3705</v>
      </c>
      <c r="I14" s="152"/>
      <c r="J14" s="152"/>
      <c r="K14" s="149"/>
      <c r="L14" s="149"/>
    </row>
    <row r="15" spans="1:13" s="108" customFormat="1" ht="19.5" customHeight="1" x14ac:dyDescent="0.2">
      <c r="A15" s="153" t="s">
        <v>68</v>
      </c>
      <c r="B15" s="154"/>
      <c r="C15" s="155"/>
      <c r="D15" s="248" t="s">
        <v>69</v>
      </c>
      <c r="E15" s="249"/>
      <c r="F15" s="257"/>
      <c r="G15" s="125">
        <v>14271.163</v>
      </c>
      <c r="H15" s="156"/>
      <c r="I15" s="107"/>
      <c r="J15" s="107"/>
      <c r="K15" s="107"/>
      <c r="L15" s="107"/>
    </row>
    <row r="16" spans="1:13" s="108" customFormat="1" ht="12" thickBot="1" x14ac:dyDescent="0.25">
      <c r="A16" s="157" t="s">
        <v>70</v>
      </c>
      <c r="B16" s="110" t="s">
        <v>39</v>
      </c>
      <c r="C16" s="158">
        <v>0</v>
      </c>
      <c r="D16" s="258" t="s">
        <v>71</v>
      </c>
      <c r="E16" s="259"/>
      <c r="F16" s="260"/>
      <c r="G16" s="159">
        <v>4846.7460000000001</v>
      </c>
      <c r="H16" s="129"/>
      <c r="I16" s="160"/>
      <c r="J16" s="160"/>
      <c r="K16" s="149"/>
      <c r="L16" s="149"/>
    </row>
    <row r="17" spans="1:13" s="108" customFormat="1" ht="12" thickBot="1" x14ac:dyDescent="0.25">
      <c r="A17" s="161" t="s">
        <v>72</v>
      </c>
      <c r="B17" s="162" t="s">
        <v>39</v>
      </c>
      <c r="C17" s="163">
        <v>0</v>
      </c>
      <c r="D17" s="164"/>
      <c r="E17" s="164"/>
      <c r="F17" s="164"/>
      <c r="G17" s="164" t="s">
        <v>3</v>
      </c>
      <c r="H17" s="165"/>
      <c r="I17" s="160"/>
      <c r="J17" s="160"/>
      <c r="K17" s="149"/>
      <c r="L17" s="149"/>
    </row>
    <row r="18" spans="1:13" s="108" customFormat="1" ht="15" customHeight="1" x14ac:dyDescent="0.2">
      <c r="A18" s="150" t="s">
        <v>73</v>
      </c>
      <c r="B18" s="135" t="s">
        <v>7</v>
      </c>
      <c r="C18" s="166" t="s">
        <v>9</v>
      </c>
      <c r="D18" s="167"/>
      <c r="E18" s="167"/>
      <c r="F18" s="167"/>
      <c r="G18" s="167"/>
      <c r="H18" s="168"/>
      <c r="I18" s="169"/>
      <c r="J18" s="169"/>
      <c r="K18" s="113"/>
      <c r="L18" s="113"/>
    </row>
    <row r="19" spans="1:13" s="108" customFormat="1" x14ac:dyDescent="0.2">
      <c r="A19" s="115" t="s">
        <v>74</v>
      </c>
      <c r="B19" s="116" t="s">
        <v>8</v>
      </c>
      <c r="C19" s="170" t="s">
        <v>9</v>
      </c>
      <c r="D19" s="167"/>
      <c r="E19" s="167"/>
      <c r="F19" s="167"/>
      <c r="G19" s="167"/>
      <c r="H19" s="156"/>
      <c r="I19" s="149"/>
      <c r="J19" s="149"/>
      <c r="K19" s="171"/>
      <c r="L19" s="171"/>
    </row>
    <row r="20" spans="1:13" s="108" customFormat="1" ht="12" thickBot="1" x14ac:dyDescent="0.25">
      <c r="A20" s="161" t="s">
        <v>75</v>
      </c>
      <c r="B20" s="144" t="s">
        <v>39</v>
      </c>
      <c r="C20" s="172">
        <v>0</v>
      </c>
      <c r="D20" s="164"/>
      <c r="E20" s="164"/>
      <c r="F20" s="164"/>
      <c r="G20" s="167"/>
      <c r="H20" s="168"/>
      <c r="I20" s="169"/>
      <c r="J20" s="169"/>
      <c r="K20" s="173"/>
      <c r="L20" s="173"/>
      <c r="M20" s="174"/>
    </row>
    <row r="21" spans="1:13" s="108" customFormat="1" ht="15" customHeight="1" x14ac:dyDescent="0.2">
      <c r="A21" s="175" t="s">
        <v>76</v>
      </c>
      <c r="B21" s="176" t="s">
        <v>39</v>
      </c>
      <c r="C21" s="177" t="s">
        <v>10</v>
      </c>
      <c r="D21" s="178" t="s">
        <v>77</v>
      </c>
      <c r="E21" s="179"/>
      <c r="F21" s="179"/>
      <c r="G21" s="129"/>
      <c r="H21" s="129"/>
    </row>
    <row r="22" spans="1:13" s="108" customFormat="1" ht="15" customHeight="1" x14ac:dyDescent="0.2">
      <c r="A22" s="180" t="s">
        <v>11</v>
      </c>
      <c r="B22" s="181"/>
      <c r="C22" s="182">
        <v>22959.84</v>
      </c>
      <c r="D22" s="121">
        <v>22937.074000000001</v>
      </c>
      <c r="E22" s="179"/>
      <c r="F22" s="179"/>
      <c r="G22" s="129"/>
      <c r="H22" s="129"/>
    </row>
    <row r="23" spans="1:13" s="108" customFormat="1" x14ac:dyDescent="0.2">
      <c r="A23" s="183" t="s">
        <v>12</v>
      </c>
      <c r="B23" s="117"/>
      <c r="C23" s="182">
        <v>0</v>
      </c>
      <c r="D23" s="121">
        <v>0</v>
      </c>
      <c r="E23" s="184"/>
      <c r="F23" s="184"/>
      <c r="G23" s="185"/>
      <c r="H23" s="129"/>
      <c r="I23" s="107"/>
      <c r="J23" s="107"/>
      <c r="K23" s="107"/>
      <c r="L23" s="107"/>
    </row>
    <row r="24" spans="1:13" s="108" customFormat="1" x14ac:dyDescent="0.2">
      <c r="A24" s="183" t="s">
        <v>13</v>
      </c>
      <c r="B24" s="117"/>
      <c r="C24" s="182">
        <v>0</v>
      </c>
      <c r="D24" s="121">
        <v>0</v>
      </c>
      <c r="E24" s="184"/>
      <c r="F24" s="184"/>
      <c r="G24" s="186"/>
      <c r="H24" s="129"/>
      <c r="I24" s="107"/>
      <c r="J24" s="107"/>
      <c r="K24" s="107"/>
      <c r="L24" s="107"/>
    </row>
    <row r="25" spans="1:13" s="108" customFormat="1" x14ac:dyDescent="0.2">
      <c r="A25" s="187" t="s">
        <v>14</v>
      </c>
      <c r="B25" s="117"/>
      <c r="C25" s="182">
        <v>2745.5320000000002</v>
      </c>
      <c r="D25" s="121">
        <v>3685.8319999999999</v>
      </c>
      <c r="E25" s="184"/>
      <c r="F25" s="184"/>
      <c r="G25" s="188"/>
      <c r="H25" s="129"/>
      <c r="I25" s="107"/>
      <c r="J25" s="107"/>
      <c r="K25" s="107"/>
      <c r="L25" s="107"/>
    </row>
    <row r="26" spans="1:13" s="108" customFormat="1" ht="15.75" customHeight="1" x14ac:dyDescent="0.2">
      <c r="A26" s="187" t="s">
        <v>15</v>
      </c>
      <c r="B26" s="117"/>
      <c r="C26" s="182">
        <v>0</v>
      </c>
      <c r="D26" s="121">
        <v>0</v>
      </c>
      <c r="E26" s="184"/>
      <c r="F26" s="184"/>
      <c r="G26" s="188"/>
      <c r="H26" s="129"/>
      <c r="I26" s="107"/>
      <c r="J26" s="107"/>
      <c r="K26" s="107"/>
      <c r="L26" s="107"/>
    </row>
    <row r="27" spans="1:13" s="108" customFormat="1" x14ac:dyDescent="0.2">
      <c r="A27" s="187" t="s">
        <v>16</v>
      </c>
      <c r="B27" s="117"/>
      <c r="C27" s="182">
        <v>0</v>
      </c>
      <c r="D27" s="121">
        <v>0</v>
      </c>
      <c r="E27" s="184"/>
      <c r="F27" s="184"/>
      <c r="G27" s="188"/>
      <c r="H27" s="129"/>
      <c r="I27" s="107"/>
      <c r="J27" s="107"/>
      <c r="K27" s="107"/>
      <c r="L27" s="107"/>
    </row>
    <row r="28" spans="1:13" s="108" customFormat="1" x14ac:dyDescent="0.2">
      <c r="A28" s="187" t="s">
        <v>17</v>
      </c>
      <c r="B28" s="117"/>
      <c r="C28" s="182">
        <v>364.363</v>
      </c>
      <c r="D28" s="121">
        <v>382.47500000000002</v>
      </c>
      <c r="E28" s="184"/>
      <c r="F28" s="184"/>
      <c r="G28" s="188"/>
      <c r="H28" s="129"/>
      <c r="I28" s="107"/>
      <c r="J28" s="107"/>
      <c r="K28" s="107"/>
      <c r="L28" s="107"/>
    </row>
    <row r="29" spans="1:13" s="108" customFormat="1" x14ac:dyDescent="0.2">
      <c r="A29" s="187" t="s">
        <v>18</v>
      </c>
      <c r="B29" s="117"/>
      <c r="C29" s="182">
        <v>0</v>
      </c>
      <c r="D29" s="121">
        <v>0</v>
      </c>
      <c r="E29" s="184"/>
      <c r="F29" s="184"/>
      <c r="G29" s="188" t="s">
        <v>3</v>
      </c>
      <c r="H29" s="156"/>
      <c r="I29" s="149"/>
      <c r="J29" s="149"/>
      <c r="K29" s="152"/>
      <c r="L29" s="152"/>
      <c r="M29" s="119"/>
    </row>
    <row r="30" spans="1:13" s="108" customFormat="1" ht="15" customHeight="1" x14ac:dyDescent="0.2">
      <c r="A30" s="187" t="s">
        <v>19</v>
      </c>
      <c r="B30" s="117"/>
      <c r="C30" s="182">
        <v>0</v>
      </c>
      <c r="D30" s="121">
        <v>0</v>
      </c>
      <c r="E30" s="184"/>
      <c r="F30" s="184"/>
      <c r="G30" s="189"/>
      <c r="H30" s="129"/>
      <c r="I30" s="107"/>
      <c r="J30" s="190"/>
      <c r="K30" s="191"/>
      <c r="L30" s="107"/>
    </row>
    <row r="31" spans="1:13" s="108" customFormat="1" x14ac:dyDescent="0.2">
      <c r="A31" s="187" t="s">
        <v>20</v>
      </c>
      <c r="B31" s="117"/>
      <c r="C31" s="182">
        <v>0</v>
      </c>
      <c r="D31" s="121">
        <v>0</v>
      </c>
      <c r="E31" s="184"/>
      <c r="F31" s="184"/>
      <c r="G31" s="186"/>
      <c r="H31" s="129"/>
      <c r="I31" s="107"/>
      <c r="J31" s="192"/>
      <c r="K31" s="191"/>
      <c r="L31" s="107"/>
    </row>
    <row r="32" spans="1:13" s="108" customFormat="1" x14ac:dyDescent="0.2">
      <c r="A32" s="187" t="s">
        <v>21</v>
      </c>
      <c r="B32" s="117"/>
      <c r="C32" s="182">
        <v>0</v>
      </c>
      <c r="D32" s="121">
        <v>0</v>
      </c>
      <c r="E32" s="184"/>
      <c r="F32" s="184"/>
      <c r="G32" s="186"/>
      <c r="H32" s="129"/>
      <c r="I32" s="107"/>
      <c r="J32" s="107"/>
      <c r="K32" s="107"/>
      <c r="L32" s="107"/>
    </row>
    <row r="33" spans="1:12" s="108" customFormat="1" ht="12" thickBot="1" x14ac:dyDescent="0.25">
      <c r="A33" s="193" t="s">
        <v>22</v>
      </c>
      <c r="B33" s="194"/>
      <c r="C33" s="195">
        <v>534.09299999999996</v>
      </c>
      <c r="D33" s="145">
        <v>327.59100000000001</v>
      </c>
      <c r="E33" s="184"/>
      <c r="F33" s="184"/>
      <c r="G33" s="186"/>
      <c r="H33" s="129"/>
      <c r="I33" s="107"/>
      <c r="J33" s="107"/>
      <c r="K33" s="107"/>
      <c r="L33" s="107"/>
    </row>
    <row r="34" spans="1:12" s="108" customFormat="1" x14ac:dyDescent="0.2">
      <c r="A34" s="196" t="s">
        <v>78</v>
      </c>
      <c r="B34" s="197"/>
      <c r="C34" s="198" t="s">
        <v>23</v>
      </c>
      <c r="D34" s="199" t="s">
        <v>24</v>
      </c>
      <c r="E34" s="200" t="s">
        <v>25</v>
      </c>
      <c r="F34" s="200" t="s">
        <v>26</v>
      </c>
      <c r="G34" s="201" t="s">
        <v>27</v>
      </c>
      <c r="H34" s="129"/>
      <c r="I34" s="107"/>
      <c r="J34" s="107"/>
      <c r="K34" s="107"/>
      <c r="L34" s="107"/>
    </row>
    <row r="35" spans="1:12" s="108" customFormat="1" ht="12" thickBot="1" x14ac:dyDescent="0.25">
      <c r="A35" s="202" t="s">
        <v>79</v>
      </c>
      <c r="B35" s="203"/>
      <c r="C35" s="204"/>
      <c r="D35" s="204" t="s">
        <v>28</v>
      </c>
      <c r="E35" s="204"/>
      <c r="F35" s="204"/>
      <c r="G35" s="111"/>
      <c r="H35" s="129"/>
      <c r="I35" s="107"/>
      <c r="J35" s="107"/>
      <c r="K35" s="107"/>
      <c r="L35" s="107"/>
    </row>
    <row r="36" spans="1:12" s="108" customFormat="1" ht="15" customHeight="1" x14ac:dyDescent="0.2">
      <c r="A36" s="150" t="s">
        <v>80</v>
      </c>
      <c r="B36" s="205"/>
      <c r="C36" s="206" t="s">
        <v>29</v>
      </c>
      <c r="D36" s="206" t="s">
        <v>30</v>
      </c>
      <c r="E36" s="207" t="s">
        <v>31</v>
      </c>
      <c r="F36" s="208" t="s">
        <v>32</v>
      </c>
      <c r="G36" s="209" t="s">
        <v>33</v>
      </c>
      <c r="H36" s="129"/>
      <c r="I36" s="113"/>
      <c r="J36" s="113"/>
      <c r="K36" s="210"/>
    </row>
    <row r="37" spans="1:12" s="108" customFormat="1" ht="12" thickBot="1" x14ac:dyDescent="0.25">
      <c r="A37" s="211"/>
      <c r="B37" s="212" t="s">
        <v>39</v>
      </c>
      <c r="C37" s="195">
        <v>781.4</v>
      </c>
      <c r="D37" s="195">
        <v>1368.4</v>
      </c>
      <c r="E37" s="195">
        <v>2312.1999999999998</v>
      </c>
      <c r="F37" s="195">
        <v>3479.6</v>
      </c>
      <c r="G37" s="145">
        <v>19391.371999999999</v>
      </c>
      <c r="H37" s="129"/>
      <c r="I37" s="113"/>
      <c r="J37" s="113"/>
      <c r="K37" s="107"/>
    </row>
    <row r="38" spans="1:12" s="108" customFormat="1" ht="19.5" customHeight="1" x14ac:dyDescent="0.2">
      <c r="A38" s="150" t="s">
        <v>81</v>
      </c>
      <c r="B38" s="205"/>
      <c r="C38" s="206" t="s">
        <v>82</v>
      </c>
      <c r="D38" s="213" t="s">
        <v>83</v>
      </c>
      <c r="E38" s="208" t="s">
        <v>84</v>
      </c>
      <c r="F38" s="208" t="s">
        <v>85</v>
      </c>
      <c r="G38" s="207" t="s">
        <v>86</v>
      </c>
      <c r="H38" s="214" t="s">
        <v>87</v>
      </c>
      <c r="I38" s="113"/>
      <c r="J38" s="113"/>
      <c r="K38" s="113"/>
      <c r="L38" s="215"/>
    </row>
    <row r="39" spans="1:12" s="108" customFormat="1" ht="15" customHeight="1" thickBot="1" x14ac:dyDescent="0.25">
      <c r="A39" s="211"/>
      <c r="B39" s="212" t="s">
        <v>39</v>
      </c>
      <c r="C39" s="195">
        <v>1402.9</v>
      </c>
      <c r="D39" s="195">
        <v>2799.7</v>
      </c>
      <c r="E39" s="195">
        <v>3374</v>
      </c>
      <c r="F39" s="195">
        <v>3233.3</v>
      </c>
      <c r="G39" s="195">
        <v>3414.1</v>
      </c>
      <c r="H39" s="145">
        <v>13108.972</v>
      </c>
      <c r="I39" s="113"/>
      <c r="J39" s="113"/>
      <c r="K39" s="113"/>
      <c r="L39" s="160"/>
    </row>
    <row r="40" spans="1:12" s="108" customFormat="1" ht="15.75" customHeight="1" thickBot="1" x14ac:dyDescent="0.25">
      <c r="A40" s="103" t="s">
        <v>88</v>
      </c>
      <c r="B40" s="104" t="str">
        <f>+B1</f>
        <v>Q 4 2019</v>
      </c>
      <c r="C40" s="105"/>
      <c r="D40" s="104"/>
      <c r="E40" s="104"/>
      <c r="F40" s="104"/>
      <c r="G40" s="104"/>
      <c r="H40" s="106"/>
      <c r="I40" s="149"/>
      <c r="J40" s="149"/>
      <c r="K40" s="149"/>
      <c r="L40" s="149"/>
    </row>
    <row r="41" spans="1:12" s="108" customFormat="1" ht="15" customHeight="1" x14ac:dyDescent="0.2">
      <c r="A41" s="216" t="s">
        <v>38</v>
      </c>
      <c r="B41" s="217" t="s">
        <v>39</v>
      </c>
      <c r="C41" s="201">
        <v>2321.5790000000002</v>
      </c>
      <c r="D41" s="218" t="s">
        <v>40</v>
      </c>
      <c r="E41" s="219"/>
      <c r="F41" s="219"/>
      <c r="G41" s="217" t="s">
        <v>39</v>
      </c>
      <c r="H41" s="201">
        <v>2227.2289999999998</v>
      </c>
      <c r="I41" s="149"/>
      <c r="J41" s="149"/>
      <c r="K41" s="107"/>
      <c r="L41" s="107"/>
    </row>
    <row r="42" spans="1:12" s="108" customFormat="1" ht="15" customHeight="1" x14ac:dyDescent="0.2">
      <c r="A42" s="115" t="s">
        <v>41</v>
      </c>
      <c r="B42" s="116" t="s">
        <v>42</v>
      </c>
      <c r="C42" s="158">
        <v>13</v>
      </c>
      <c r="D42" s="248" t="s">
        <v>43</v>
      </c>
      <c r="E42" s="249"/>
      <c r="F42" s="249"/>
      <c r="G42" s="124" t="s">
        <v>42</v>
      </c>
      <c r="H42" s="125">
        <v>8</v>
      </c>
      <c r="I42" s="107"/>
      <c r="J42" s="192"/>
      <c r="K42" s="191"/>
      <c r="L42" s="107"/>
    </row>
    <row r="43" spans="1:12" s="108" customFormat="1" ht="15" customHeight="1" x14ac:dyDescent="0.2">
      <c r="A43" s="128" t="s">
        <v>57</v>
      </c>
      <c r="B43" s="110" t="s">
        <v>0</v>
      </c>
      <c r="C43" s="111">
        <v>2</v>
      </c>
      <c r="D43" s="248" t="s">
        <v>45</v>
      </c>
      <c r="E43" s="249"/>
      <c r="F43" s="249"/>
      <c r="G43" s="110" t="s">
        <v>34</v>
      </c>
      <c r="H43" s="121" t="s">
        <v>47</v>
      </c>
      <c r="I43" s="107"/>
      <c r="J43" s="107"/>
      <c r="K43" s="107"/>
      <c r="L43" s="107"/>
    </row>
    <row r="44" spans="1:12" s="108" customFormat="1" ht="15" customHeight="1" x14ac:dyDescent="0.2">
      <c r="A44" s="220" t="s">
        <v>64</v>
      </c>
      <c r="B44" s="116" t="s">
        <v>89</v>
      </c>
      <c r="C44" s="221">
        <v>804</v>
      </c>
      <c r="D44" s="248" t="s">
        <v>50</v>
      </c>
      <c r="E44" s="249"/>
      <c r="F44" s="249"/>
      <c r="G44" s="117" t="s">
        <v>51</v>
      </c>
      <c r="H44" s="125" t="s">
        <v>1</v>
      </c>
      <c r="I44" s="149"/>
      <c r="J44" s="149"/>
      <c r="K44" s="149"/>
      <c r="L44" s="149"/>
    </row>
    <row r="45" spans="1:12" s="108" customFormat="1" ht="15" customHeight="1" x14ac:dyDescent="0.2">
      <c r="A45" s="244" t="s">
        <v>63</v>
      </c>
      <c r="B45" s="116" t="s">
        <v>89</v>
      </c>
      <c r="C45" s="221">
        <v>571</v>
      </c>
      <c r="D45" s="248" t="s">
        <v>54</v>
      </c>
      <c r="E45" s="249"/>
      <c r="F45" s="249"/>
      <c r="G45" s="124" t="s">
        <v>35</v>
      </c>
      <c r="H45" s="121" t="s">
        <v>47</v>
      </c>
      <c r="I45" s="107"/>
      <c r="J45" s="192"/>
      <c r="K45" s="191"/>
      <c r="L45" s="107"/>
    </row>
    <row r="46" spans="1:12" s="108" customFormat="1" ht="15" customHeight="1" thickBot="1" x14ac:dyDescent="0.25">
      <c r="A46" s="244" t="s">
        <v>90</v>
      </c>
      <c r="B46" s="110" t="s">
        <v>39</v>
      </c>
      <c r="C46" s="158">
        <v>1802.597</v>
      </c>
      <c r="D46" s="250" t="s">
        <v>56</v>
      </c>
      <c r="E46" s="251"/>
      <c r="F46" s="251"/>
      <c r="G46" s="126" t="s">
        <v>34</v>
      </c>
      <c r="H46" s="127" t="s">
        <v>53</v>
      </c>
      <c r="I46" s="107"/>
      <c r="J46" s="107"/>
      <c r="K46" s="107"/>
      <c r="L46" s="107"/>
    </row>
    <row r="47" spans="1:12" s="108" customFormat="1" ht="15" customHeight="1" x14ac:dyDescent="0.2">
      <c r="A47" s="157" t="s">
        <v>91</v>
      </c>
      <c r="B47" s="110" t="s">
        <v>39</v>
      </c>
      <c r="C47" s="222">
        <v>229.80099999999999</v>
      </c>
      <c r="D47" s="186"/>
      <c r="E47" s="186"/>
      <c r="F47" s="186"/>
      <c r="G47" s="186"/>
      <c r="H47" s="129"/>
      <c r="I47" s="107"/>
      <c r="J47" s="107"/>
      <c r="K47" s="107"/>
      <c r="L47" s="107"/>
    </row>
    <row r="48" spans="1:12" s="108" customFormat="1" ht="15" customHeight="1" thickBot="1" x14ac:dyDescent="0.25">
      <c r="A48" s="157" t="s">
        <v>92</v>
      </c>
      <c r="B48" s="110" t="s">
        <v>39</v>
      </c>
      <c r="C48" s="222">
        <v>2091.7779999999998</v>
      </c>
      <c r="D48" s="186"/>
      <c r="E48" s="186"/>
      <c r="F48" s="186"/>
      <c r="G48" s="186"/>
      <c r="H48" s="129"/>
      <c r="I48" s="107"/>
      <c r="J48" s="107"/>
      <c r="K48" s="107"/>
      <c r="L48" s="107"/>
    </row>
    <row r="49" spans="1:13" s="227" customFormat="1" ht="15" customHeight="1" thickBot="1" x14ac:dyDescent="0.3">
      <c r="A49" s="150" t="s">
        <v>65</v>
      </c>
      <c r="B49" s="135" t="s">
        <v>39</v>
      </c>
      <c r="C49" s="223">
        <v>144.524</v>
      </c>
      <c r="D49" s="224"/>
      <c r="E49" s="224"/>
      <c r="F49" s="224"/>
      <c r="G49" s="224"/>
      <c r="H49" s="225"/>
      <c r="I49" s="226"/>
      <c r="J49" s="226"/>
      <c r="K49" s="226"/>
      <c r="L49" s="226"/>
    </row>
    <row r="50" spans="1:13" s="108" customFormat="1" ht="19.5" customHeight="1" x14ac:dyDescent="0.2">
      <c r="A50" s="153" t="s">
        <v>68</v>
      </c>
      <c r="B50" s="217"/>
      <c r="C50" s="228"/>
      <c r="D50" s="188"/>
      <c r="E50" s="188"/>
      <c r="F50" s="188"/>
      <c r="G50" s="188" t="s">
        <v>3</v>
      </c>
      <c r="H50" s="156"/>
      <c r="I50" s="149"/>
      <c r="J50" s="149"/>
      <c r="K50" s="152"/>
      <c r="L50" s="152"/>
      <c r="M50" s="119"/>
    </row>
    <row r="51" spans="1:13" s="108" customFormat="1" ht="15" customHeight="1" x14ac:dyDescent="0.2">
      <c r="A51" s="157" t="s">
        <v>70</v>
      </c>
      <c r="B51" s="110" t="s">
        <v>39</v>
      </c>
      <c r="C51" s="158">
        <v>0</v>
      </c>
      <c r="D51" s="189"/>
      <c r="E51" s="189"/>
      <c r="F51" s="189"/>
      <c r="G51" s="189"/>
      <c r="H51" s="129"/>
      <c r="I51" s="107"/>
      <c r="J51" s="107"/>
      <c r="K51" s="107"/>
      <c r="L51" s="107"/>
    </row>
    <row r="52" spans="1:13" s="108" customFormat="1" ht="15" customHeight="1" thickBot="1" x14ac:dyDescent="0.25">
      <c r="A52" s="161" t="s">
        <v>72</v>
      </c>
      <c r="B52" s="162" t="s">
        <v>39</v>
      </c>
      <c r="C52" s="163">
        <v>0</v>
      </c>
      <c r="D52" s="186"/>
      <c r="E52" s="186"/>
      <c r="F52" s="186"/>
      <c r="G52" s="186"/>
      <c r="H52" s="129"/>
      <c r="I52" s="107"/>
      <c r="J52" s="107"/>
      <c r="K52" s="107"/>
      <c r="L52" s="107"/>
    </row>
    <row r="53" spans="1:13" s="108" customFormat="1" ht="15" customHeight="1" x14ac:dyDescent="0.2">
      <c r="A53" s="150" t="s">
        <v>73</v>
      </c>
      <c r="B53" s="135" t="s">
        <v>7</v>
      </c>
      <c r="C53" s="229" t="s">
        <v>128</v>
      </c>
      <c r="D53" s="164"/>
      <c r="E53" s="164"/>
      <c r="F53" s="164"/>
      <c r="G53" s="164"/>
      <c r="H53" s="230"/>
      <c r="I53" s="141"/>
      <c r="J53" s="141"/>
      <c r="K53" s="231"/>
      <c r="L53" s="231"/>
    </row>
    <row r="54" spans="1:13" s="108" customFormat="1" ht="15" customHeight="1" x14ac:dyDescent="0.2">
      <c r="A54" s="115" t="s">
        <v>74</v>
      </c>
      <c r="B54" s="116" t="s">
        <v>8</v>
      </c>
      <c r="C54" s="232" t="s">
        <v>36</v>
      </c>
      <c r="D54" s="167"/>
      <c r="E54" s="167"/>
      <c r="F54" s="167"/>
      <c r="G54" s="167"/>
      <c r="H54" s="156"/>
      <c r="I54" s="149"/>
      <c r="J54" s="149"/>
      <c r="K54" s="149"/>
      <c r="L54" s="149"/>
    </row>
    <row r="55" spans="1:13" s="108" customFormat="1" ht="15" customHeight="1" thickBot="1" x14ac:dyDescent="0.25">
      <c r="A55" s="157" t="s">
        <v>75</v>
      </c>
      <c r="B55" s="191" t="s">
        <v>39</v>
      </c>
      <c r="C55" s="233">
        <v>43.122</v>
      </c>
      <c r="D55" s="129"/>
      <c r="E55" s="129"/>
      <c r="F55" s="129"/>
      <c r="G55" s="129"/>
      <c r="H55" s="156"/>
      <c r="I55" s="152"/>
      <c r="J55" s="152"/>
      <c r="K55" s="231"/>
      <c r="L55" s="231"/>
    </row>
    <row r="56" spans="1:13" s="108" customFormat="1" ht="15" customHeight="1" x14ac:dyDescent="0.2">
      <c r="A56" s="175" t="s">
        <v>76</v>
      </c>
      <c r="B56" s="176" t="s">
        <v>39</v>
      </c>
      <c r="C56" s="234" t="s">
        <v>10</v>
      </c>
      <c r="D56" s="178" t="s">
        <v>77</v>
      </c>
      <c r="E56" s="179"/>
      <c r="F56" s="179"/>
      <c r="G56" s="186"/>
      <c r="H56" s="129"/>
      <c r="I56" s="107"/>
      <c r="J56" s="107"/>
      <c r="K56" s="107"/>
      <c r="L56" s="107"/>
    </row>
    <row r="57" spans="1:13" s="108" customFormat="1" ht="15" customHeight="1" x14ac:dyDescent="0.2">
      <c r="A57" s="180" t="s">
        <v>11</v>
      </c>
      <c r="B57" s="181"/>
      <c r="C57" s="235">
        <v>2145.221</v>
      </c>
      <c r="D57" s="121">
        <v>2281.6390000000001</v>
      </c>
      <c r="E57" s="179"/>
      <c r="F57" s="179"/>
      <c r="G57" s="186"/>
      <c r="H57" s="129"/>
      <c r="I57" s="107"/>
      <c r="J57" s="107"/>
      <c r="K57" s="107"/>
      <c r="L57" s="107"/>
    </row>
    <row r="58" spans="1:13" s="108" customFormat="1" ht="15" customHeight="1" x14ac:dyDescent="0.2">
      <c r="A58" s="183" t="s">
        <v>12</v>
      </c>
      <c r="B58" s="117"/>
      <c r="C58" s="235">
        <v>0</v>
      </c>
      <c r="D58" s="121">
        <v>0</v>
      </c>
      <c r="E58" s="184"/>
      <c r="F58" s="184"/>
      <c r="G58" s="186"/>
      <c r="H58" s="129"/>
      <c r="I58" s="107"/>
      <c r="J58" s="107"/>
      <c r="K58" s="107"/>
      <c r="L58" s="107"/>
    </row>
    <row r="59" spans="1:13" s="108" customFormat="1" ht="15" customHeight="1" x14ac:dyDescent="0.2">
      <c r="A59" s="183" t="s">
        <v>13</v>
      </c>
      <c r="B59" s="117"/>
      <c r="C59" s="235">
        <v>0</v>
      </c>
      <c r="D59" s="121">
        <v>0</v>
      </c>
      <c r="E59" s="184"/>
      <c r="F59" s="184"/>
      <c r="G59" s="186"/>
      <c r="H59" s="129"/>
      <c r="I59" s="107"/>
      <c r="J59" s="107"/>
      <c r="K59" s="107"/>
      <c r="L59" s="107"/>
    </row>
    <row r="60" spans="1:13" s="108" customFormat="1" ht="15" customHeight="1" x14ac:dyDescent="0.2">
      <c r="A60" s="187" t="s">
        <v>14</v>
      </c>
      <c r="B60" s="117"/>
      <c r="C60" s="235">
        <v>0</v>
      </c>
      <c r="D60" s="121">
        <v>27.64</v>
      </c>
      <c r="E60" s="184"/>
      <c r="F60" s="184"/>
      <c r="G60" s="186"/>
      <c r="H60" s="129"/>
      <c r="I60" s="107"/>
      <c r="J60" s="107"/>
      <c r="K60" s="107"/>
      <c r="L60" s="107"/>
    </row>
    <row r="61" spans="1:13" s="108" customFormat="1" ht="15" customHeight="1" x14ac:dyDescent="0.2">
      <c r="A61" s="187" t="s">
        <v>15</v>
      </c>
      <c r="B61" s="117"/>
      <c r="C61" s="235">
        <v>0</v>
      </c>
      <c r="D61" s="121">
        <v>0</v>
      </c>
      <c r="E61" s="184"/>
      <c r="F61" s="184"/>
      <c r="G61" s="186"/>
      <c r="H61" s="129"/>
      <c r="I61" s="107"/>
      <c r="J61" s="107"/>
      <c r="K61" s="107"/>
      <c r="L61" s="107"/>
    </row>
    <row r="62" spans="1:13" s="108" customFormat="1" ht="15" customHeight="1" x14ac:dyDescent="0.2">
      <c r="A62" s="187" t="s">
        <v>16</v>
      </c>
      <c r="B62" s="117"/>
      <c r="C62" s="235">
        <v>0</v>
      </c>
      <c r="D62" s="121">
        <v>0</v>
      </c>
      <c r="E62" s="184"/>
      <c r="F62" s="184"/>
      <c r="G62" s="186"/>
      <c r="H62" s="129"/>
      <c r="I62" s="107"/>
      <c r="J62" s="107"/>
      <c r="K62" s="107"/>
      <c r="L62" s="107"/>
    </row>
    <row r="63" spans="1:13" s="108" customFormat="1" ht="15" customHeight="1" x14ac:dyDescent="0.2">
      <c r="A63" s="187" t="s">
        <v>17</v>
      </c>
      <c r="B63" s="117"/>
      <c r="C63" s="235">
        <v>0</v>
      </c>
      <c r="D63" s="121">
        <v>0</v>
      </c>
      <c r="E63" s="184"/>
      <c r="F63" s="184"/>
      <c r="G63" s="186"/>
      <c r="H63" s="129"/>
      <c r="I63" s="107"/>
      <c r="J63" s="107"/>
      <c r="K63" s="107"/>
      <c r="L63" s="107"/>
    </row>
    <row r="64" spans="1:13" s="108" customFormat="1" ht="15" customHeight="1" x14ac:dyDescent="0.2">
      <c r="A64" s="187" t="s">
        <v>18</v>
      </c>
      <c r="B64" s="117"/>
      <c r="C64" s="235">
        <v>0</v>
      </c>
      <c r="D64" s="121">
        <v>0</v>
      </c>
      <c r="E64" s="184"/>
      <c r="F64" s="184"/>
      <c r="G64" s="186"/>
      <c r="H64" s="129"/>
      <c r="I64" s="107"/>
      <c r="J64" s="107"/>
      <c r="K64" s="107"/>
      <c r="L64" s="107"/>
    </row>
    <row r="65" spans="1:12" s="108" customFormat="1" ht="15" customHeight="1" x14ac:dyDescent="0.2">
      <c r="A65" s="187" t="s">
        <v>19</v>
      </c>
      <c r="B65" s="117"/>
      <c r="C65" s="235">
        <v>82.007999999999996</v>
      </c>
      <c r="D65" s="121">
        <v>12.3</v>
      </c>
      <c r="E65" s="184"/>
      <c r="F65" s="184"/>
      <c r="G65" s="186"/>
      <c r="H65" s="129"/>
      <c r="I65" s="107"/>
      <c r="J65" s="107"/>
      <c r="K65" s="107"/>
      <c r="L65" s="107"/>
    </row>
    <row r="66" spans="1:12" s="108" customFormat="1" ht="15" customHeight="1" x14ac:dyDescent="0.2">
      <c r="A66" s="187" t="s">
        <v>20</v>
      </c>
      <c r="B66" s="117"/>
      <c r="C66" s="235">
        <v>0</v>
      </c>
      <c r="D66" s="121">
        <v>0</v>
      </c>
      <c r="E66" s="184"/>
      <c r="F66" s="184"/>
      <c r="G66" s="186"/>
      <c r="H66" s="129"/>
      <c r="I66" s="107"/>
      <c r="J66" s="107"/>
      <c r="K66" s="107"/>
      <c r="L66" s="107"/>
    </row>
    <row r="67" spans="1:12" s="108" customFormat="1" ht="15" customHeight="1" x14ac:dyDescent="0.2">
      <c r="A67" s="187" t="s">
        <v>21</v>
      </c>
      <c r="B67" s="117"/>
      <c r="C67" s="235">
        <v>0</v>
      </c>
      <c r="D67" s="121">
        <v>0</v>
      </c>
      <c r="E67" s="184"/>
      <c r="F67" s="184"/>
      <c r="G67" s="186"/>
      <c r="H67" s="129"/>
      <c r="I67" s="107"/>
      <c r="J67" s="107"/>
      <c r="K67" s="107"/>
      <c r="L67" s="107"/>
    </row>
    <row r="68" spans="1:12" s="108" customFormat="1" ht="15" customHeight="1" thickBot="1" x14ac:dyDescent="0.25">
      <c r="A68" s="193" t="s">
        <v>22</v>
      </c>
      <c r="B68" s="194"/>
      <c r="C68" s="236">
        <v>0</v>
      </c>
      <c r="D68" s="127">
        <v>0</v>
      </c>
      <c r="E68" s="184"/>
      <c r="F68" s="184"/>
      <c r="G68" s="186"/>
      <c r="H68" s="129"/>
      <c r="I68" s="107"/>
      <c r="J68" s="107"/>
      <c r="K68" s="107"/>
      <c r="L68" s="107"/>
    </row>
    <row r="69" spans="1:12" s="108" customFormat="1" ht="15" customHeight="1" x14ac:dyDescent="0.2">
      <c r="A69" s="196" t="s">
        <v>78</v>
      </c>
      <c r="B69" s="197"/>
      <c r="C69" s="198" t="s">
        <v>23</v>
      </c>
      <c r="D69" s="199" t="s">
        <v>24</v>
      </c>
      <c r="E69" s="200" t="s">
        <v>25</v>
      </c>
      <c r="F69" s="200" t="s">
        <v>26</v>
      </c>
      <c r="G69" s="201" t="s">
        <v>27</v>
      </c>
      <c r="H69" s="129"/>
      <c r="I69" s="107"/>
      <c r="J69" s="107"/>
      <c r="K69" s="107"/>
      <c r="L69" s="107"/>
    </row>
    <row r="70" spans="1:12" s="108" customFormat="1" ht="15" customHeight="1" thickBot="1" x14ac:dyDescent="0.25">
      <c r="A70" s="237" t="s">
        <v>79</v>
      </c>
      <c r="B70" s="238"/>
      <c r="C70" s="239"/>
      <c r="D70" s="239" t="s">
        <v>28</v>
      </c>
      <c r="E70" s="239"/>
      <c r="F70" s="239"/>
      <c r="G70" s="240"/>
      <c r="H70" s="129"/>
      <c r="I70" s="107"/>
      <c r="J70" s="107"/>
      <c r="K70" s="107"/>
      <c r="L70" s="107"/>
    </row>
    <row r="71" spans="1:12" x14ac:dyDescent="0.2">
      <c r="A71" s="241" t="s">
        <v>93</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9.14062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28004.385999999999</v>
      </c>
      <c r="H38" s="2"/>
      <c r="L38" s="2"/>
      <c r="M38" s="2"/>
    </row>
    <row r="39" spans="1:13" ht="14.1" customHeight="1" x14ac:dyDescent="0.25">
      <c r="A39" s="1" t="s">
        <v>144</v>
      </c>
      <c r="B39" s="1" t="s">
        <v>145</v>
      </c>
      <c r="C39" s="27">
        <v>26603.828000000001</v>
      </c>
      <c r="D39" s="27"/>
      <c r="H39" s="2"/>
      <c r="L39" s="2"/>
      <c r="M39" s="2"/>
    </row>
    <row r="40" spans="1:13" ht="14.1" hidden="1" customHeight="1" outlineLevel="1" x14ac:dyDescent="0.25">
      <c r="A40" s="1" t="s">
        <v>146</v>
      </c>
      <c r="B40" s="21" t="s">
        <v>147</v>
      </c>
      <c r="C40" s="27">
        <v>32652.074000000001</v>
      </c>
      <c r="D40" s="27"/>
      <c r="H40" s="2"/>
      <c r="L40" s="2"/>
      <c r="M40" s="2"/>
    </row>
    <row r="41" spans="1:13" ht="14.1" hidden="1" customHeight="1" outlineLevel="1" x14ac:dyDescent="0.25">
      <c r="A41" s="1" t="s">
        <v>148</v>
      </c>
      <c r="B41" s="21" t="s">
        <v>149</v>
      </c>
      <c r="C41" s="27">
        <v>29735.522000000001</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5.2644980263742487E-2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27332.967000000001</v>
      </c>
      <c r="E53" s="30"/>
      <c r="F53" s="28">
        <f>IF($C$58=0,"",IF(C53="[for completion]","",C53/$C$58))</f>
        <v>0.97602467985277019</v>
      </c>
      <c r="G53" s="28"/>
      <c r="H53" s="2"/>
      <c r="L53" s="2"/>
      <c r="M53" s="2"/>
    </row>
    <row r="54" spans="1:13" ht="14.1" customHeight="1" x14ac:dyDescent="0.25">
      <c r="A54" s="1" t="s">
        <v>172</v>
      </c>
      <c r="B54" s="1" t="s">
        <v>173</v>
      </c>
      <c r="C54" s="27">
        <v>0</v>
      </c>
      <c r="E54" s="30"/>
      <c r="F54" s="28">
        <f>IF($C$58=0,"",IF(C54="[for completion]","",C54/$C$58))</f>
        <v>0</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671.41399999999999</v>
      </c>
      <c r="E56" s="30"/>
      <c r="F56" s="28">
        <f>IF($C$58=0,"",IF(C56="[for completion]","",C56/$C$58))</f>
        <v>2.397532014722982E-2</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28004.381000000001</v>
      </c>
      <c r="D58" s="30"/>
      <c r="E58" s="30"/>
      <c r="F58" s="33">
        <f>SUM(F53:F57)</f>
        <v>1</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8</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1752.43</v>
      </c>
      <c r="D70" s="1" t="s">
        <v>159</v>
      </c>
      <c r="E70" s="2"/>
      <c r="F70" s="28">
        <f t="shared" ref="F70:F76" si="1">IF($C$77=0,"",IF(C70="[for completion]","",C70/$C$77))</f>
        <v>6.2576983476802531E-2</v>
      </c>
      <c r="G70" s="28" t="str">
        <f t="shared" ref="G70:G76" si="2">IF($D$77=0,"",IF(D70="[Mark as ND1 if not relevant]","",D70/$D$77))</f>
        <v/>
      </c>
      <c r="H70" s="2"/>
      <c r="L70" s="2"/>
      <c r="M70" s="2"/>
    </row>
    <row r="71" spans="1:13" ht="14.1" customHeight="1" x14ac:dyDescent="0.25">
      <c r="A71" s="1" t="s">
        <v>197</v>
      </c>
      <c r="B71" s="2" t="s">
        <v>198</v>
      </c>
      <c r="C71" s="27">
        <f>SUM(C81:C82)</f>
        <v>1930.0160000000001</v>
      </c>
      <c r="D71" s="1" t="s">
        <v>159</v>
      </c>
      <c r="E71" s="2"/>
      <c r="F71" s="28">
        <f t="shared" si="1"/>
        <v>6.8918347290313736E-2</v>
      </c>
      <c r="G71" s="28" t="str">
        <f t="shared" si="2"/>
        <v/>
      </c>
      <c r="H71" s="2"/>
      <c r="L71" s="2"/>
      <c r="M71" s="2"/>
    </row>
    <row r="72" spans="1:13" ht="14.1" customHeight="1" x14ac:dyDescent="0.25">
      <c r="A72" s="1" t="s">
        <v>199</v>
      </c>
      <c r="B72" s="2" t="s">
        <v>200</v>
      </c>
      <c r="C72" s="27">
        <v>2440.42</v>
      </c>
      <c r="D72" s="1" t="s">
        <v>159</v>
      </c>
      <c r="E72" s="2"/>
      <c r="F72" s="28">
        <f t="shared" si="1"/>
        <v>8.71442066253479E-2</v>
      </c>
      <c r="G72" s="28" t="str">
        <f t="shared" si="2"/>
        <v/>
      </c>
      <c r="H72" s="2"/>
      <c r="L72" s="2"/>
      <c r="M72" s="2"/>
    </row>
    <row r="73" spans="1:13" ht="14.1" customHeight="1" x14ac:dyDescent="0.25">
      <c r="A73" s="1" t="s">
        <v>201</v>
      </c>
      <c r="B73" s="2" t="s">
        <v>202</v>
      </c>
      <c r="C73" s="27">
        <v>2589.509</v>
      </c>
      <c r="D73" s="1" t="s">
        <v>159</v>
      </c>
      <c r="E73" s="2"/>
      <c r="F73" s="28">
        <f t="shared" si="1"/>
        <v>9.2467979837158362E-2</v>
      </c>
      <c r="G73" s="28" t="str">
        <f t="shared" si="2"/>
        <v/>
      </c>
      <c r="H73" s="2"/>
      <c r="L73" s="2"/>
      <c r="M73" s="2"/>
    </row>
    <row r="74" spans="1:13" ht="14.1" customHeight="1" x14ac:dyDescent="0.25">
      <c r="A74" s="1" t="s">
        <v>203</v>
      </c>
      <c r="B74" s="2" t="s">
        <v>204</v>
      </c>
      <c r="C74" s="27">
        <v>2730.431</v>
      </c>
      <c r="D74" s="1" t="s">
        <v>159</v>
      </c>
      <c r="E74" s="2"/>
      <c r="F74" s="28">
        <f t="shared" si="1"/>
        <v>9.7500120159749251E-2</v>
      </c>
      <c r="G74" s="28" t="str">
        <f t="shared" si="2"/>
        <v/>
      </c>
      <c r="H74" s="2"/>
      <c r="L74" s="2"/>
      <c r="M74" s="2"/>
    </row>
    <row r="75" spans="1:13" ht="14.1" customHeight="1" x14ac:dyDescent="0.25">
      <c r="A75" s="1" t="s">
        <v>205</v>
      </c>
      <c r="B75" s="2" t="s">
        <v>206</v>
      </c>
      <c r="C75" s="27">
        <v>8857.4500000000007</v>
      </c>
      <c r="D75" s="1" t="s">
        <v>159</v>
      </c>
      <c r="E75" s="2"/>
      <c r="F75" s="28">
        <f t="shared" si="1"/>
        <v>0.31628795575093133</v>
      </c>
      <c r="G75" s="28" t="str">
        <f t="shared" si="2"/>
        <v/>
      </c>
      <c r="H75" s="2"/>
      <c r="L75" s="2"/>
      <c r="M75" s="2"/>
    </row>
    <row r="76" spans="1:13" ht="14.1" customHeight="1" x14ac:dyDescent="0.25">
      <c r="A76" s="1" t="s">
        <v>207</v>
      </c>
      <c r="B76" s="2" t="s">
        <v>208</v>
      </c>
      <c r="C76" s="27">
        <v>7704.13</v>
      </c>
      <c r="D76" s="1" t="s">
        <v>159</v>
      </c>
      <c r="E76" s="2"/>
      <c r="F76" s="28">
        <f t="shared" si="1"/>
        <v>0.27510440685969689</v>
      </c>
      <c r="G76" s="28" t="str">
        <f t="shared" si="2"/>
        <v/>
      </c>
      <c r="H76" s="2"/>
      <c r="L76" s="2"/>
      <c r="M76" s="2"/>
    </row>
    <row r="77" spans="1:13" ht="14.1" customHeight="1" x14ac:dyDescent="0.25">
      <c r="A77" s="1" t="s">
        <v>209</v>
      </c>
      <c r="B77" s="35" t="s">
        <v>181</v>
      </c>
      <c r="C77" s="27">
        <f>SUM(C70:C76)</f>
        <v>28004.386000000002</v>
      </c>
      <c r="D77" s="30">
        <v>0</v>
      </c>
      <c r="F77" s="33">
        <f>SUM(F70:F76)</f>
        <v>1</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832.62400000000002</v>
      </c>
      <c r="D79" s="30"/>
      <c r="F79" s="28">
        <f>IF($C$77=0,"",IF(C79="[for completion]","",C79/$C$77))</f>
        <v>2.9731914136592746E-2</v>
      </c>
      <c r="G79" s="28" t="str">
        <f>IF($D$77=0,"",IF(D79="[for completion]","",D79/$D$77))</f>
        <v/>
      </c>
      <c r="H79" s="2"/>
      <c r="L79" s="2"/>
      <c r="M79" s="2"/>
    </row>
    <row r="80" spans="1:13" ht="14.1" hidden="1" customHeight="1" outlineLevel="1" x14ac:dyDescent="0.25">
      <c r="A80" s="1" t="s">
        <v>214</v>
      </c>
      <c r="B80" s="36" t="s">
        <v>215</v>
      </c>
      <c r="C80" s="27">
        <v>919.80600000000004</v>
      </c>
      <c r="D80" s="30"/>
      <c r="F80" s="28">
        <f>IF($C$77=0,"",IF(C80="[for completion]","",C80/$C$77))</f>
        <v>3.2845069340209782E-2</v>
      </c>
      <c r="G80" s="28" t="str">
        <f>IF($D$77=0,"",IF(D80="[for completion]","",D80/$D$77))</f>
        <v/>
      </c>
      <c r="H80" s="2"/>
      <c r="L80" s="2"/>
      <c r="M80" s="2"/>
    </row>
    <row r="81" spans="1:13" ht="14.1" hidden="1" customHeight="1" outlineLevel="1" x14ac:dyDescent="0.25">
      <c r="A81" s="1" t="s">
        <v>216</v>
      </c>
      <c r="B81" s="36" t="s">
        <v>217</v>
      </c>
      <c r="C81" s="27">
        <v>865.77600000000007</v>
      </c>
      <c r="D81" s="30"/>
      <c r="F81" s="28">
        <f>IF($C$77=0,"",IF(C81="[for completion]","",C81/$C$77))</f>
        <v>3.0915728700497129E-2</v>
      </c>
      <c r="G81" s="28" t="str">
        <f>IF($D$77=0,"",IF(D81="[for completion]","",D81/$D$77))</f>
        <v/>
      </c>
      <c r="H81" s="2"/>
      <c r="L81" s="2"/>
      <c r="M81" s="2"/>
    </row>
    <row r="82" spans="1:13" ht="14.1" hidden="1" customHeight="1" outlineLevel="1" x14ac:dyDescent="0.25">
      <c r="A82" s="1" t="s">
        <v>218</v>
      </c>
      <c r="B82" s="36" t="s">
        <v>219</v>
      </c>
      <c r="C82" s="27">
        <v>1064.24</v>
      </c>
      <c r="D82" s="30"/>
      <c r="F82" s="28">
        <f>IF($C$77=0,"",IF(C82="[for completion]","",C82/$C$77))</f>
        <v>3.8002618589816607E-2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1994.3870000000002</v>
      </c>
      <c r="D93" s="1" t="s">
        <v>159</v>
      </c>
      <c r="E93" s="2"/>
      <c r="F93" s="28">
        <f t="shared" ref="F93:F99" si="3">IF($C$100=0,"",IF(C93="[for completion]","",C93/$C$100))</f>
        <v>7.4966166523103367E-2</v>
      </c>
      <c r="G93" s="28" t="str">
        <f t="shared" ref="G93:G99" si="4">IF($D$100=0,"",IF(D93="[Mark as ND1 if not relevant]","",D93/$D$100))</f>
        <v/>
      </c>
      <c r="H93" s="2"/>
      <c r="L93" s="2"/>
      <c r="M93" s="2"/>
    </row>
    <row r="94" spans="1:13" ht="14.1" customHeight="1" x14ac:dyDescent="0.25">
      <c r="A94" s="1" t="s">
        <v>230</v>
      </c>
      <c r="B94" s="2" t="s">
        <v>198</v>
      </c>
      <c r="C94" s="27">
        <f>SUM(C104:C105)</f>
        <v>2343.413</v>
      </c>
      <c r="D94" s="1" t="s">
        <v>159</v>
      </c>
      <c r="E94" s="2"/>
      <c r="F94" s="28">
        <f t="shared" si="3"/>
        <v>8.8085556710109536E-2</v>
      </c>
      <c r="G94" s="28" t="str">
        <f t="shared" si="4"/>
        <v/>
      </c>
      <c r="H94" s="2"/>
      <c r="L94" s="2"/>
      <c r="M94" s="2"/>
    </row>
    <row r="95" spans="1:13" ht="14.1" customHeight="1" x14ac:dyDescent="0.25">
      <c r="A95" s="1" t="s">
        <v>231</v>
      </c>
      <c r="B95" s="2" t="s">
        <v>200</v>
      </c>
      <c r="C95" s="27">
        <v>1842.412</v>
      </c>
      <c r="D95" s="1" t="s">
        <v>159</v>
      </c>
      <c r="E95" s="2"/>
      <c r="F95" s="28">
        <f t="shared" si="3"/>
        <v>6.9253642746449864E-2</v>
      </c>
      <c r="G95" s="28" t="str">
        <f t="shared" si="4"/>
        <v/>
      </c>
      <c r="H95" s="2"/>
      <c r="L95" s="2"/>
      <c r="M95" s="2"/>
    </row>
    <row r="96" spans="1:13" ht="14.1" customHeight="1" x14ac:dyDescent="0.25">
      <c r="A96" s="1" t="s">
        <v>232</v>
      </c>
      <c r="B96" s="2" t="s">
        <v>202</v>
      </c>
      <c r="C96" s="27">
        <v>1997.039</v>
      </c>
      <c r="D96" s="1" t="s">
        <v>159</v>
      </c>
      <c r="E96" s="2"/>
      <c r="F96" s="28">
        <f t="shared" si="3"/>
        <v>7.5065851425591829E-2</v>
      </c>
      <c r="G96" s="28" t="str">
        <f t="shared" si="4"/>
        <v/>
      </c>
      <c r="H96" s="2"/>
      <c r="L96" s="2"/>
      <c r="M96" s="2"/>
    </row>
    <row r="97" spans="1:14" ht="14.1" customHeight="1" x14ac:dyDescent="0.25">
      <c r="A97" s="1" t="s">
        <v>233</v>
      </c>
      <c r="B97" s="2" t="s">
        <v>204</v>
      </c>
      <c r="C97" s="27">
        <v>964.05100000000004</v>
      </c>
      <c r="D97" s="1" t="s">
        <v>159</v>
      </c>
      <c r="E97" s="2"/>
      <c r="F97" s="28">
        <f t="shared" si="3"/>
        <v>3.6237303894762811E-2</v>
      </c>
      <c r="G97" s="28" t="str">
        <f t="shared" si="4"/>
        <v/>
      </c>
      <c r="H97" s="2"/>
      <c r="L97" s="2"/>
      <c r="M97" s="2"/>
    </row>
    <row r="98" spans="1:14" ht="14.1" customHeight="1" x14ac:dyDescent="0.25">
      <c r="A98" s="1" t="s">
        <v>234</v>
      </c>
      <c r="B98" s="2" t="s">
        <v>206</v>
      </c>
      <c r="C98" s="27">
        <v>6751.1990000000014</v>
      </c>
      <c r="D98" s="1" t="s">
        <v>159</v>
      </c>
      <c r="E98" s="2"/>
      <c r="F98" s="28">
        <f t="shared" si="3"/>
        <v>0.25376795399519203</v>
      </c>
      <c r="G98" s="28" t="str">
        <f t="shared" si="4"/>
        <v/>
      </c>
      <c r="H98" s="2"/>
      <c r="L98" s="2"/>
      <c r="M98" s="2"/>
    </row>
    <row r="99" spans="1:14" ht="14.1" customHeight="1" x14ac:dyDescent="0.25">
      <c r="A99" s="1" t="s">
        <v>235</v>
      </c>
      <c r="B99" s="2" t="s">
        <v>208</v>
      </c>
      <c r="C99" s="27">
        <v>10711.326999999999</v>
      </c>
      <c r="D99" s="1" t="s">
        <v>159</v>
      </c>
      <c r="E99" s="2"/>
      <c r="F99" s="28">
        <f t="shared" si="3"/>
        <v>0.40262352470479057</v>
      </c>
      <c r="G99" s="28" t="str">
        <f t="shared" si="4"/>
        <v/>
      </c>
      <c r="H99" s="2"/>
      <c r="L99" s="2"/>
      <c r="M99" s="2"/>
    </row>
    <row r="100" spans="1:14" ht="14.1" customHeight="1" x14ac:dyDescent="0.25">
      <c r="A100" s="1" t="s">
        <v>236</v>
      </c>
      <c r="B100" s="35" t="s">
        <v>181</v>
      </c>
      <c r="C100" s="27">
        <f>SUM(C93:C99)</f>
        <v>26603.828000000001</v>
      </c>
      <c r="D100" s="30">
        <v>0</v>
      </c>
      <c r="F100" s="33">
        <f>SUM(F93:F99)</f>
        <v>1</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545.12700000000007</v>
      </c>
      <c r="D102" s="30"/>
      <c r="F102" s="28">
        <f>IF($C$100=0,"",IF(C102="[for completion]","",C102/$C$100))</f>
        <v>2.0490547450539826E-2</v>
      </c>
      <c r="G102" s="28" t="str">
        <f>IF($D$100=0,"",IF(D102="[for completion]","",D102/$D$100))</f>
        <v/>
      </c>
      <c r="H102" s="2"/>
      <c r="L102" s="2"/>
      <c r="M102" s="2"/>
    </row>
    <row r="103" spans="1:14" ht="14.1" customHeight="1" outlineLevel="1" x14ac:dyDescent="0.25">
      <c r="A103" s="1" t="s">
        <v>239</v>
      </c>
      <c r="B103" s="36" t="s">
        <v>215</v>
      </c>
      <c r="C103" s="27">
        <v>1449.26</v>
      </c>
      <c r="D103" s="30"/>
      <c r="F103" s="28">
        <f>IF($C$100=0,"",IF(C103="[for completion]","",C103/$C$100))</f>
        <v>5.4475619072563541E-2</v>
      </c>
      <c r="G103" s="28" t="str">
        <f>IF($D$100=0,"",IF(D103="[for completion]","",D103/$D$100))</f>
        <v/>
      </c>
      <c r="H103" s="2"/>
      <c r="L103" s="2"/>
      <c r="M103" s="2"/>
    </row>
    <row r="104" spans="1:14" ht="14.1" customHeight="1" outlineLevel="1" x14ac:dyDescent="0.25">
      <c r="A104" s="1" t="s">
        <v>240</v>
      </c>
      <c r="B104" s="36" t="s">
        <v>217</v>
      </c>
      <c r="C104" s="27">
        <v>1273.192</v>
      </c>
      <c r="D104" s="30"/>
      <c r="F104" s="28">
        <f>IF($C$100=0,"",IF(C104="[for completion]","",C104/$C$100))</f>
        <v>4.7857473744004057E-2</v>
      </c>
      <c r="G104" s="28" t="str">
        <f>IF($D$100=0,"",IF(D104="[for completion]","",D104/$D$100))</f>
        <v/>
      </c>
      <c r="H104" s="2"/>
      <c r="L104" s="2"/>
      <c r="M104" s="2"/>
    </row>
    <row r="105" spans="1:14" ht="14.1" customHeight="1" outlineLevel="1" x14ac:dyDescent="0.25">
      <c r="A105" s="1" t="s">
        <v>241</v>
      </c>
      <c r="B105" s="36" t="s">
        <v>219</v>
      </c>
      <c r="C105" s="27">
        <v>1070.221</v>
      </c>
      <c r="D105" s="30"/>
      <c r="F105" s="28">
        <f>IF($C$100=0,"",IF(C105="[for completion]","",C105/$C$100))</f>
        <v>4.0228082966105479E-2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22937.074000000001</v>
      </c>
      <c r="E112" s="28"/>
      <c r="F112" s="28" t="str">
        <f t="shared" ref="F112:F128" si="5">IF(C112="ND3","ND3",C112/$C$129)</f>
        <v>ND3</v>
      </c>
      <c r="G112" s="28">
        <f>IF($D$129=0,"ND3",D112/$D$129)</f>
        <v>0.83917233735138652</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3685.8319999999999</v>
      </c>
      <c r="E116" s="28"/>
      <c r="F116" s="28" t="str">
        <f t="shared" si="5"/>
        <v>ND3</v>
      </c>
      <c r="G116" s="28">
        <f t="shared" si="6"/>
        <v>0.13484929483701955</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382.47500000000002</v>
      </c>
      <c r="F119" s="28" t="str">
        <f t="shared" si="5"/>
        <v>ND3</v>
      </c>
      <c r="G119" s="28">
        <f t="shared" si="6"/>
        <v>1.3993172787796368E-2</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0</v>
      </c>
      <c r="F121" s="28" t="str">
        <f t="shared" si="5"/>
        <v>ND3</v>
      </c>
      <c r="G121" s="28">
        <f t="shared" si="6"/>
        <v>0</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327.59100000000001</v>
      </c>
      <c r="F127" s="28" t="str">
        <f t="shared" si="5"/>
        <v>ND3</v>
      </c>
      <c r="G127" s="28">
        <f>IF($D$129=0,"ND3",D127/$D$129)</f>
        <v>1.1985195023797633E-2</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27332.971999999998</v>
      </c>
      <c r="F129" s="28">
        <f>SUM(F112:F128)</f>
        <v>0</v>
      </c>
      <c r="G129" s="28">
        <f>SUM(G112:G128)</f>
        <v>1</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22959.84</v>
      </c>
      <c r="E138" s="28"/>
      <c r="F138" s="28" t="str">
        <f t="shared" ref="F138:F154" si="7">IF(C138="ND3","ND3",C138/$C$155)</f>
        <v>ND3</v>
      </c>
      <c r="G138" s="28">
        <f>IF($D$155=0,"ND3",D138/$D$155)</f>
        <v>0.86302768158025978</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2745.5320000000002</v>
      </c>
      <c r="E142" s="28"/>
      <c r="F142" s="28" t="str">
        <f t="shared" si="7"/>
        <v>ND3</v>
      </c>
      <c r="G142" s="28">
        <f t="shared" si="8"/>
        <v>0.10320063714139183</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364.363</v>
      </c>
      <c r="F145" s="28" t="str">
        <f t="shared" si="7"/>
        <v>ND3</v>
      </c>
      <c r="G145" s="28">
        <f t="shared" si="8"/>
        <v>1.3695886170967576E-2</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0</v>
      </c>
      <c r="F147" s="28" t="str">
        <f t="shared" si="7"/>
        <v>ND3</v>
      </c>
      <c r="G147" s="28">
        <f t="shared" si="8"/>
        <v>0</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534.09299999999996</v>
      </c>
      <c r="F153" s="28" t="str">
        <f t="shared" si="7"/>
        <v>ND3</v>
      </c>
      <c r="G153" s="28">
        <f>IF($D$155=0,"ND3",D153/$D$155)</f>
        <v>2.0075795107380785E-2</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26603.828000000001</v>
      </c>
      <c r="F155" s="28">
        <f>SUM(F138:F154)</f>
        <v>0</v>
      </c>
      <c r="G155" s="28">
        <f>SUM(G138:G154)</f>
        <v>1</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25273.636600000002</v>
      </c>
      <c r="E164" s="41"/>
      <c r="F164" s="40" t="s">
        <v>159</v>
      </c>
      <c r="G164" s="40">
        <f>D164/D167</f>
        <v>0.95000000000000007</v>
      </c>
      <c r="H164" s="2"/>
      <c r="L164" s="2"/>
      <c r="M164" s="2"/>
    </row>
    <row r="165" spans="1:13" ht="15" customHeight="1" x14ac:dyDescent="0.25">
      <c r="A165" s="1" t="s">
        <v>306</v>
      </c>
      <c r="B165" s="2" t="s">
        <v>307</v>
      </c>
      <c r="C165" s="40" t="s">
        <v>159</v>
      </c>
      <c r="D165" s="42">
        <f>C39-D164</f>
        <v>1330.1913999999997</v>
      </c>
      <c r="E165" s="41"/>
      <c r="F165" s="40" t="s">
        <v>159</v>
      </c>
      <c r="G165" s="40">
        <f>D165/D167</f>
        <v>4.9999999999999989E-2</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26603.828000000001</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v>671.41399999999999</v>
      </c>
      <c r="E175" s="33"/>
      <c r="F175" s="28">
        <f>IF(C175="ND1","ND1",C175/$C$179)</f>
        <v>1</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0</v>
      </c>
      <c r="E177" s="33"/>
      <c r="F177" s="28">
        <f>IF($C$179=0,"",IF(C177="[for completion]","",C177/$C$179))</f>
        <v>0</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671.41399999999999</v>
      </c>
      <c r="E179" s="33"/>
      <c r="F179" s="33">
        <f>SUM(F174:F178)</f>
        <v>1</v>
      </c>
      <c r="G179" s="28"/>
      <c r="H179" s="2"/>
      <c r="L179" s="2"/>
      <c r="M179" s="2"/>
    </row>
    <row r="180" spans="1:13" ht="15" hidden="1" customHeight="1" outlineLevel="1" x14ac:dyDescent="0.25">
      <c r="A180" s="1" t="s">
        <v>328</v>
      </c>
      <c r="B180" s="32" t="s">
        <v>329</v>
      </c>
      <c r="E180" s="33"/>
      <c r="F180" s="28">
        <f t="shared" ref="F180:F187" si="9">IF($C$179=0,"",IF(C180="[for completion]","",C180/$C$179))</f>
        <v>0</v>
      </c>
      <c r="G180" s="28"/>
      <c r="H180" s="2"/>
      <c r="L180" s="2"/>
      <c r="M180" s="2"/>
    </row>
    <row r="181" spans="1:13" s="32" customFormat="1" ht="30" hidden="1" customHeight="1" outlineLevel="1" x14ac:dyDescent="0.25">
      <c r="A181" s="1" t="s">
        <v>330</v>
      </c>
      <c r="B181" s="32" t="s">
        <v>331</v>
      </c>
      <c r="F181" s="28">
        <f t="shared" si="9"/>
        <v>0</v>
      </c>
    </row>
    <row r="182" spans="1:13" ht="30" hidden="1" customHeight="1" outlineLevel="1" x14ac:dyDescent="0.25">
      <c r="A182" s="1" t="s">
        <v>332</v>
      </c>
      <c r="B182" s="32" t="s">
        <v>333</v>
      </c>
      <c r="E182" s="33"/>
      <c r="F182" s="28">
        <f t="shared" si="9"/>
        <v>0</v>
      </c>
      <c r="G182" s="28"/>
      <c r="H182" s="2"/>
      <c r="L182" s="2"/>
      <c r="M182" s="2"/>
    </row>
    <row r="183" spans="1:13" ht="15" hidden="1" customHeight="1" outlineLevel="1" x14ac:dyDescent="0.25">
      <c r="A183" s="1" t="s">
        <v>334</v>
      </c>
      <c r="B183" s="32" t="s">
        <v>335</v>
      </c>
      <c r="E183" s="33"/>
      <c r="F183" s="28">
        <f t="shared" si="9"/>
        <v>0</v>
      </c>
      <c r="G183" s="28"/>
      <c r="H183" s="2"/>
      <c r="L183" s="2"/>
      <c r="M183" s="2"/>
    </row>
    <row r="184" spans="1:13" s="32" customFormat="1" ht="30" hidden="1" customHeight="1" outlineLevel="1" x14ac:dyDescent="0.25">
      <c r="A184" s="1" t="s">
        <v>336</v>
      </c>
      <c r="B184" s="32" t="s">
        <v>337</v>
      </c>
      <c r="F184" s="28">
        <f t="shared" si="9"/>
        <v>0</v>
      </c>
    </row>
    <row r="185" spans="1:13" ht="30" hidden="1" customHeight="1" outlineLevel="1" x14ac:dyDescent="0.25">
      <c r="A185" s="1" t="s">
        <v>338</v>
      </c>
      <c r="B185" s="32" t="s">
        <v>339</v>
      </c>
      <c r="E185" s="33"/>
      <c r="F185" s="28">
        <f t="shared" si="9"/>
        <v>0</v>
      </c>
      <c r="G185" s="28"/>
      <c r="H185" s="2"/>
      <c r="L185" s="2"/>
      <c r="M185" s="2"/>
    </row>
    <row r="186" spans="1:13" ht="15" hidden="1" customHeight="1" outlineLevel="1" x14ac:dyDescent="0.25">
      <c r="A186" s="1" t="s">
        <v>340</v>
      </c>
      <c r="B186" s="32" t="s">
        <v>341</v>
      </c>
      <c r="C186" s="27">
        <v>0</v>
      </c>
      <c r="E186" s="33"/>
      <c r="F186" s="28">
        <f t="shared" si="9"/>
        <v>0</v>
      </c>
      <c r="G186" s="28"/>
      <c r="H186" s="2"/>
      <c r="L186" s="2"/>
      <c r="M186" s="2"/>
    </row>
    <row r="187" spans="1:13" ht="15" hidden="1" customHeight="1" outlineLevel="1" x14ac:dyDescent="0.25">
      <c r="A187" s="1" t="s">
        <v>342</v>
      </c>
      <c r="B187" s="32" t="s">
        <v>343</v>
      </c>
      <c r="C187" s="27">
        <v>0</v>
      </c>
      <c r="E187" s="33"/>
      <c r="F187" s="28">
        <f t="shared" si="9"/>
        <v>0</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f>IF($C$179=0,"",IF(C191="[for completion]","",C191/$C$179))</f>
        <v>0</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513</v>
      </c>
      <c r="E193" s="29"/>
      <c r="F193" s="43">
        <f t="shared" ref="F193:F206" si="10">IF($C$208=0,"",IF(C193="[for completion]","",C193/$C$208))</f>
        <v>0.76405913490037447</v>
      </c>
      <c r="G193" s="29"/>
      <c r="H193" s="2"/>
      <c r="L193" s="2"/>
      <c r="M193" s="2"/>
    </row>
    <row r="194" spans="1:13" ht="14.1" customHeight="1" x14ac:dyDescent="0.25">
      <c r="A194" s="1" t="s">
        <v>351</v>
      </c>
      <c r="B194" s="1" t="s">
        <v>352</v>
      </c>
      <c r="C194" s="27">
        <v>158.41399999999999</v>
      </c>
      <c r="E194" s="29"/>
      <c r="F194" s="43">
        <f t="shared" si="10"/>
        <v>0.23594086509962556</v>
      </c>
      <c r="G194" s="29"/>
      <c r="H194" s="2"/>
      <c r="L194" s="2"/>
      <c r="M194" s="2"/>
    </row>
    <row r="195" spans="1:13" ht="14.1" customHeight="1" x14ac:dyDescent="0.25">
      <c r="A195" s="1" t="s">
        <v>353</v>
      </c>
      <c r="B195" s="1" t="s">
        <v>354</v>
      </c>
      <c r="C195" s="27">
        <v>0</v>
      </c>
      <c r="E195" s="29"/>
      <c r="F195" s="43">
        <f t="shared" si="10"/>
        <v>0</v>
      </c>
      <c r="G195" s="29"/>
      <c r="H195" s="2"/>
      <c r="L195" s="2"/>
      <c r="M195" s="2"/>
    </row>
    <row r="196" spans="1:13" ht="14.1" customHeight="1" x14ac:dyDescent="0.25">
      <c r="A196" s="1" t="s">
        <v>355</v>
      </c>
      <c r="B196" s="1" t="s">
        <v>356</v>
      </c>
      <c r="C196" s="27">
        <v>0</v>
      </c>
      <c r="E196" s="29"/>
      <c r="F196" s="43">
        <f t="shared" si="10"/>
        <v>0</v>
      </c>
      <c r="G196" s="29"/>
      <c r="H196" s="2"/>
      <c r="L196" s="2"/>
      <c r="M196" s="2"/>
    </row>
    <row r="197" spans="1:13" ht="14.1" customHeight="1" x14ac:dyDescent="0.25">
      <c r="A197" s="1" t="s">
        <v>357</v>
      </c>
      <c r="B197" s="1" t="s">
        <v>358</v>
      </c>
      <c r="C197" s="27">
        <v>0</v>
      </c>
      <c r="E197" s="29"/>
      <c r="F197" s="43">
        <f t="shared" si="10"/>
        <v>0</v>
      </c>
      <c r="G197" s="29"/>
      <c r="H197" s="2"/>
      <c r="L197" s="2"/>
      <c r="M197" s="2"/>
    </row>
    <row r="198" spans="1:13" ht="14.1" customHeight="1" x14ac:dyDescent="0.25">
      <c r="A198" s="1" t="s">
        <v>359</v>
      </c>
      <c r="B198" s="1" t="s">
        <v>360</v>
      </c>
      <c r="C198" s="38">
        <v>0</v>
      </c>
      <c r="E198" s="29"/>
      <c r="F198" s="43">
        <f t="shared" si="10"/>
        <v>0</v>
      </c>
      <c r="G198" s="29"/>
      <c r="H198" s="2"/>
      <c r="L198" s="2"/>
      <c r="M198" s="2"/>
    </row>
    <row r="199" spans="1:13" ht="14.1" customHeight="1" x14ac:dyDescent="0.25">
      <c r="A199" s="1" t="s">
        <v>361</v>
      </c>
      <c r="B199" s="1" t="s">
        <v>362</v>
      </c>
      <c r="C199" s="38">
        <v>0</v>
      </c>
      <c r="E199" s="29"/>
      <c r="F199" s="43">
        <f t="shared" si="10"/>
        <v>0</v>
      </c>
      <c r="G199" s="29"/>
      <c r="H199" s="2"/>
      <c r="L199" s="2"/>
      <c r="M199" s="2"/>
    </row>
    <row r="200" spans="1:13" ht="14.1" customHeight="1" x14ac:dyDescent="0.25">
      <c r="A200" s="1" t="s">
        <v>363</v>
      </c>
      <c r="B200" s="1" t="s">
        <v>364</v>
      </c>
      <c r="C200" s="27">
        <v>0</v>
      </c>
      <c r="E200" s="29"/>
      <c r="F200" s="43">
        <f t="shared" si="10"/>
        <v>0</v>
      </c>
      <c r="G200" s="29"/>
      <c r="H200" s="2"/>
      <c r="L200" s="2"/>
      <c r="M200" s="2"/>
    </row>
    <row r="201" spans="1:13" ht="14.1" customHeight="1" x14ac:dyDescent="0.25">
      <c r="A201" s="1" t="s">
        <v>365</v>
      </c>
      <c r="B201" s="1" t="s">
        <v>366</v>
      </c>
      <c r="C201" s="27">
        <v>0</v>
      </c>
      <c r="E201" s="29"/>
      <c r="F201" s="43">
        <f t="shared" si="10"/>
        <v>0</v>
      </c>
      <c r="G201" s="29"/>
      <c r="H201" s="2"/>
      <c r="L201" s="2"/>
      <c r="M201" s="2"/>
    </row>
    <row r="202" spans="1:13" ht="14.1" customHeight="1" x14ac:dyDescent="0.25">
      <c r="A202" s="1" t="s">
        <v>367</v>
      </c>
      <c r="B202" s="1" t="s">
        <v>368</v>
      </c>
      <c r="C202" s="38">
        <v>0</v>
      </c>
      <c r="E202" s="29"/>
      <c r="F202" s="43">
        <f t="shared" si="10"/>
        <v>0</v>
      </c>
      <c r="G202" s="29"/>
      <c r="H202" s="2"/>
      <c r="L202" s="2"/>
      <c r="M202" s="2"/>
    </row>
    <row r="203" spans="1:13" ht="14.1" customHeight="1" x14ac:dyDescent="0.25">
      <c r="A203" s="1" t="s">
        <v>369</v>
      </c>
      <c r="B203" s="1" t="s">
        <v>370</v>
      </c>
      <c r="C203" s="38">
        <v>0</v>
      </c>
      <c r="E203" s="29"/>
      <c r="F203" s="43">
        <f t="shared" si="10"/>
        <v>0</v>
      </c>
      <c r="G203" s="29"/>
      <c r="H203" s="2"/>
      <c r="L203" s="2"/>
      <c r="M203" s="2"/>
    </row>
    <row r="204" spans="1:13" ht="14.1" customHeight="1" x14ac:dyDescent="0.25">
      <c r="A204" s="1" t="s">
        <v>371</v>
      </c>
      <c r="B204" s="1" t="s">
        <v>372</v>
      </c>
      <c r="C204" s="38">
        <v>0</v>
      </c>
      <c r="E204" s="29"/>
      <c r="F204" s="43">
        <f t="shared" si="10"/>
        <v>0</v>
      </c>
      <c r="G204" s="29"/>
      <c r="H204" s="2"/>
      <c r="L204" s="2"/>
      <c r="M204" s="2"/>
    </row>
    <row r="205" spans="1:13" ht="14.1" customHeight="1" x14ac:dyDescent="0.25">
      <c r="A205" s="1" t="s">
        <v>373</v>
      </c>
      <c r="B205" s="1" t="s">
        <v>374</v>
      </c>
      <c r="C205" s="27">
        <v>0</v>
      </c>
      <c r="E205" s="29"/>
      <c r="F205" s="43">
        <f t="shared" si="10"/>
        <v>0</v>
      </c>
      <c r="G205" s="29"/>
      <c r="H205" s="2"/>
      <c r="L205" s="2"/>
      <c r="M205" s="2"/>
    </row>
    <row r="206" spans="1:13" ht="14.1" customHeight="1" x14ac:dyDescent="0.25">
      <c r="A206" s="1" t="s">
        <v>375</v>
      </c>
      <c r="B206" s="1" t="s">
        <v>309</v>
      </c>
      <c r="C206" s="27">
        <v>0</v>
      </c>
      <c r="E206" s="29"/>
      <c r="F206" s="43">
        <f t="shared" si="10"/>
        <v>0</v>
      </c>
      <c r="G206" s="29"/>
      <c r="H206" s="2"/>
      <c r="L206" s="2"/>
      <c r="M206" s="2"/>
    </row>
    <row r="207" spans="1:13" ht="14.1" customHeight="1" x14ac:dyDescent="0.25">
      <c r="A207" s="1" t="s">
        <v>376</v>
      </c>
      <c r="B207" s="31" t="s">
        <v>377</v>
      </c>
      <c r="C207" s="27">
        <f>SUM(C193:C195)</f>
        <v>671.41399999999999</v>
      </c>
      <c r="E207" s="29"/>
      <c r="F207" s="43"/>
      <c r="G207" s="29"/>
      <c r="H207" s="2"/>
      <c r="L207" s="2"/>
      <c r="M207" s="2"/>
    </row>
    <row r="208" spans="1:13" ht="14.1" customHeight="1" x14ac:dyDescent="0.25">
      <c r="A208" s="1" t="s">
        <v>378</v>
      </c>
      <c r="B208" s="35" t="s">
        <v>181</v>
      </c>
      <c r="C208" s="27">
        <f>SUM(C193:C206)</f>
        <v>671.41399999999999</v>
      </c>
      <c r="E208" s="29"/>
      <c r="F208" s="33">
        <f>SUM(F193:F206)</f>
        <v>1</v>
      </c>
      <c r="G208" s="29"/>
      <c r="H208" s="2"/>
      <c r="L208" s="2"/>
      <c r="M208" s="2"/>
    </row>
    <row r="209" spans="1:13" ht="14.1" hidden="1" customHeight="1" outlineLevel="1" x14ac:dyDescent="0.25">
      <c r="A209" s="1" t="s">
        <v>379</v>
      </c>
      <c r="B209" s="32" t="s">
        <v>183</v>
      </c>
      <c r="E209" s="33"/>
      <c r="F209" s="28">
        <f t="shared" ref="F209:F215" si="11">IF($C$208=0,"",IF(C209="[for completion]","",C209/$C$208))</f>
        <v>0</v>
      </c>
      <c r="G209" s="33"/>
      <c r="H209" s="2"/>
      <c r="L209" s="2"/>
      <c r="M209" s="2"/>
    </row>
    <row r="210" spans="1:13" ht="14.1" hidden="1" customHeight="1" outlineLevel="1" x14ac:dyDescent="0.25">
      <c r="A210" s="1" t="s">
        <v>380</v>
      </c>
      <c r="B210" s="32" t="s">
        <v>183</v>
      </c>
      <c r="E210" s="33"/>
      <c r="F210" s="28">
        <f t="shared" si="11"/>
        <v>0</v>
      </c>
      <c r="G210" s="33"/>
      <c r="H210" s="2"/>
      <c r="L210" s="2"/>
      <c r="M210" s="2"/>
    </row>
    <row r="211" spans="1:13" ht="14.1" hidden="1" customHeight="1" outlineLevel="1" x14ac:dyDescent="0.25">
      <c r="A211" s="1" t="s">
        <v>381</v>
      </c>
      <c r="B211" s="32" t="s">
        <v>183</v>
      </c>
      <c r="E211" s="33"/>
      <c r="F211" s="28">
        <f t="shared" si="11"/>
        <v>0</v>
      </c>
      <c r="G211" s="33"/>
      <c r="H211" s="2"/>
      <c r="L211" s="2"/>
      <c r="M211" s="2"/>
    </row>
    <row r="212" spans="1:13" ht="14.1" hidden="1" customHeight="1" outlineLevel="1" x14ac:dyDescent="0.25">
      <c r="A212" s="1" t="s">
        <v>382</v>
      </c>
      <c r="B212" s="32" t="s">
        <v>183</v>
      </c>
      <c r="E212" s="33"/>
      <c r="F212" s="28">
        <f t="shared" si="11"/>
        <v>0</v>
      </c>
      <c r="G212" s="33"/>
      <c r="H212" s="2"/>
      <c r="L212" s="2"/>
      <c r="M212" s="2"/>
    </row>
    <row r="213" spans="1:13" ht="14.1" hidden="1" customHeight="1" outlineLevel="1" x14ac:dyDescent="0.25">
      <c r="A213" s="1" t="s">
        <v>383</v>
      </c>
      <c r="B213" s="32" t="s">
        <v>183</v>
      </c>
      <c r="E213" s="33"/>
      <c r="F213" s="28">
        <f t="shared" si="11"/>
        <v>0</v>
      </c>
      <c r="G213" s="33"/>
      <c r="H213" s="2"/>
      <c r="L213" s="2"/>
      <c r="M213" s="2"/>
    </row>
    <row r="214" spans="1:13" ht="14.1" hidden="1" customHeight="1" outlineLevel="1" x14ac:dyDescent="0.25">
      <c r="A214" s="1" t="s">
        <v>384</v>
      </c>
      <c r="B214" s="32" t="s">
        <v>183</v>
      </c>
      <c r="E214" s="33"/>
      <c r="F214" s="28">
        <f t="shared" si="11"/>
        <v>0</v>
      </c>
      <c r="G214" s="33"/>
      <c r="H214" s="2"/>
      <c r="L214" s="2"/>
      <c r="M214" s="2"/>
    </row>
    <row r="215" spans="1:13" ht="14.1" hidden="1" customHeight="1" outlineLevel="1" x14ac:dyDescent="0.25">
      <c r="A215" s="1" t="s">
        <v>385</v>
      </c>
      <c r="B215" s="32" t="s">
        <v>183</v>
      </c>
      <c r="E215" s="33"/>
      <c r="F215" s="28">
        <f t="shared" si="11"/>
        <v>0</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757.38</v>
      </c>
      <c r="D218" s="29"/>
      <c r="E218" s="44"/>
      <c r="F218" s="45">
        <f>IF($C$220=0,"",IF(C218="[for completion]","",C218/$C$38))</f>
        <v>2.7045049300491716E-2</v>
      </c>
      <c r="G218" s="45">
        <f>IF($C$220=0,"",IF(C218="[for completion]","",C218/$C$39))</f>
        <v>2.8468835387148044E-2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757.38</v>
      </c>
      <c r="D220" s="29"/>
      <c r="E220" s="44"/>
      <c r="F220" s="45">
        <f>SUM(F217:F219)</f>
        <v>2.7045049300491716E-2</v>
      </c>
      <c r="G220" s="45">
        <f>SUM(G217:G219)</f>
        <v>2.8468835387148044E-2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0</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9</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9.14062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2321.5790000000002</v>
      </c>
      <c r="H38" s="2"/>
      <c r="L38" s="2"/>
      <c r="M38" s="2"/>
    </row>
    <row r="39" spans="1:13" ht="14.1" customHeight="1" x14ac:dyDescent="0.25">
      <c r="A39" s="1" t="s">
        <v>144</v>
      </c>
      <c r="B39" s="1" t="s">
        <v>145</v>
      </c>
      <c r="C39" s="27">
        <v>2227.2289999999998</v>
      </c>
      <c r="D39" s="27"/>
      <c r="H39" s="2"/>
      <c r="L39" s="2"/>
      <c r="M39" s="2"/>
    </row>
    <row r="40" spans="1:13" ht="14.1" hidden="1" customHeight="1" outlineLevel="1" x14ac:dyDescent="0.25">
      <c r="A40" s="1" t="s">
        <v>146</v>
      </c>
      <c r="B40" s="21" t="s">
        <v>147</v>
      </c>
      <c r="C40" s="27">
        <v>3277.1709999999998</v>
      </c>
      <c r="D40" s="27"/>
      <c r="H40" s="2"/>
      <c r="L40" s="2"/>
      <c r="M40" s="2"/>
    </row>
    <row r="41" spans="1:13" ht="14.1" hidden="1" customHeight="1" outlineLevel="1" x14ac:dyDescent="0.25">
      <c r="A41" s="1" t="s">
        <v>148</v>
      </c>
      <c r="B41" s="21" t="s">
        <v>149</v>
      </c>
      <c r="C41" s="27">
        <v>2957.23</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4.2362056169347649E-2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0</v>
      </c>
      <c r="E53" s="30"/>
      <c r="F53" s="28">
        <f>IF($C$58=0,"",IF(C53="[for completion]","",C53/$C$58))</f>
        <v>0</v>
      </c>
      <c r="G53" s="28"/>
      <c r="H53" s="2"/>
      <c r="L53" s="2"/>
      <c r="M53" s="2"/>
    </row>
    <row r="54" spans="1:13" ht="14.1" customHeight="1" x14ac:dyDescent="0.25">
      <c r="A54" s="1" t="s">
        <v>172</v>
      </c>
      <c r="B54" s="1" t="s">
        <v>173</v>
      </c>
      <c r="C54" s="27">
        <v>2321.5790000000002</v>
      </c>
      <c r="E54" s="30"/>
      <c r="F54" s="28">
        <f>IF($C$58=0,"",IF(C54="[for completion]","",C54/$C$58))</f>
        <v>1</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0</v>
      </c>
      <c r="E56" s="30"/>
      <c r="F56" s="28">
        <f>IF($C$58=0,"",IF(C56="[for completion]","",C56/$C$58))</f>
        <v>0</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2321.5790000000002</v>
      </c>
      <c r="D58" s="30"/>
      <c r="E58" s="30"/>
      <c r="F58" s="33">
        <f>SUM(F53:F57)</f>
        <v>1</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13</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141.38400000000001</v>
      </c>
      <c r="D70" s="1" t="s">
        <v>159</v>
      </c>
      <c r="E70" s="2"/>
      <c r="F70" s="28">
        <f t="shared" ref="F70:F76" si="1">IF($C$77=0,"",IF(C70="[for completion]","",C70/$C$77))</f>
        <v>6.0899930607573566E-2</v>
      </c>
      <c r="G70" s="28" t="str">
        <f t="shared" ref="G70:G76" si="2">IF($D$77=0,"",IF(D70="[Mark as ND1 if not relevant]","",D70/$D$77))</f>
        <v/>
      </c>
      <c r="H70" s="2"/>
      <c r="L70" s="2"/>
      <c r="M70" s="2"/>
    </row>
    <row r="71" spans="1:13" ht="14.1" customHeight="1" x14ac:dyDescent="0.25">
      <c r="A71" s="1" t="s">
        <v>197</v>
      </c>
      <c r="B71" s="2" t="s">
        <v>198</v>
      </c>
      <c r="C71" s="27">
        <f>SUM(C81:C82)</f>
        <v>104.274</v>
      </c>
      <c r="D71" s="1" t="s">
        <v>159</v>
      </c>
      <c r="E71" s="2"/>
      <c r="F71" s="28">
        <f t="shared" si="1"/>
        <v>4.4915120269437316E-2</v>
      </c>
      <c r="G71" s="28" t="str">
        <f t="shared" si="2"/>
        <v/>
      </c>
      <c r="H71" s="2"/>
      <c r="L71" s="2"/>
      <c r="M71" s="2"/>
    </row>
    <row r="72" spans="1:13" ht="14.1" customHeight="1" x14ac:dyDescent="0.25">
      <c r="A72" s="1" t="s">
        <v>199</v>
      </c>
      <c r="B72" s="2" t="s">
        <v>200</v>
      </c>
      <c r="C72" s="27">
        <v>48.783999999999999</v>
      </c>
      <c r="D72" s="1" t="s">
        <v>159</v>
      </c>
      <c r="E72" s="2"/>
      <c r="F72" s="28">
        <f t="shared" si="1"/>
        <v>2.1013284493011007E-2</v>
      </c>
      <c r="G72" s="28" t="str">
        <f t="shared" si="2"/>
        <v/>
      </c>
      <c r="H72" s="2"/>
      <c r="L72" s="2"/>
      <c r="M72" s="2"/>
    </row>
    <row r="73" spans="1:13" ht="14.1" customHeight="1" x14ac:dyDescent="0.25">
      <c r="A73" s="1" t="s">
        <v>201</v>
      </c>
      <c r="B73" s="2" t="s">
        <v>202</v>
      </c>
      <c r="C73" s="27">
        <v>20.989000000000001</v>
      </c>
      <c r="D73" s="1" t="s">
        <v>159</v>
      </c>
      <c r="E73" s="2"/>
      <c r="F73" s="28">
        <f t="shared" si="1"/>
        <v>9.0408295388612683E-3</v>
      </c>
      <c r="G73" s="28" t="str">
        <f t="shared" si="2"/>
        <v/>
      </c>
      <c r="H73" s="2"/>
      <c r="L73" s="2"/>
      <c r="M73" s="2"/>
    </row>
    <row r="74" spans="1:13" ht="14.1" customHeight="1" x14ac:dyDescent="0.25">
      <c r="A74" s="1" t="s">
        <v>203</v>
      </c>
      <c r="B74" s="2" t="s">
        <v>204</v>
      </c>
      <c r="C74" s="27">
        <v>9.8789999999999996</v>
      </c>
      <c r="D74" s="1" t="s">
        <v>159</v>
      </c>
      <c r="E74" s="2"/>
      <c r="F74" s="28">
        <f t="shared" si="1"/>
        <v>4.2552934877512251E-3</v>
      </c>
      <c r="G74" s="28" t="str">
        <f t="shared" si="2"/>
        <v/>
      </c>
      <c r="H74" s="2"/>
      <c r="L74" s="2"/>
      <c r="M74" s="2"/>
    </row>
    <row r="75" spans="1:13" ht="14.1" customHeight="1" x14ac:dyDescent="0.25">
      <c r="A75" s="1" t="s">
        <v>205</v>
      </c>
      <c r="B75" s="2" t="s">
        <v>206</v>
      </c>
      <c r="C75" s="27">
        <v>558.78800000000001</v>
      </c>
      <c r="D75" s="1" t="s">
        <v>159</v>
      </c>
      <c r="E75" s="2"/>
      <c r="F75" s="28">
        <f t="shared" si="1"/>
        <v>0.2406930800114922</v>
      </c>
      <c r="G75" s="28" t="str">
        <f t="shared" si="2"/>
        <v/>
      </c>
      <c r="H75" s="2"/>
      <c r="L75" s="2"/>
      <c r="M75" s="2"/>
    </row>
    <row r="76" spans="1:13" ht="14.1" customHeight="1" x14ac:dyDescent="0.25">
      <c r="A76" s="1" t="s">
        <v>207</v>
      </c>
      <c r="B76" s="2" t="s">
        <v>208</v>
      </c>
      <c r="C76" s="27">
        <v>1437.481</v>
      </c>
      <c r="D76" s="1" t="s">
        <v>159</v>
      </c>
      <c r="E76" s="2"/>
      <c r="F76" s="28">
        <f t="shared" si="1"/>
        <v>0.61918246159187351</v>
      </c>
      <c r="G76" s="28" t="str">
        <f t="shared" si="2"/>
        <v/>
      </c>
      <c r="H76" s="2"/>
      <c r="L76" s="2"/>
      <c r="M76" s="2"/>
    </row>
    <row r="77" spans="1:13" ht="14.1" customHeight="1" x14ac:dyDescent="0.25">
      <c r="A77" s="1" t="s">
        <v>209</v>
      </c>
      <c r="B77" s="35" t="s">
        <v>181</v>
      </c>
      <c r="C77" s="27">
        <f>SUM(C70:C76)</f>
        <v>2321.5789999999997</v>
      </c>
      <c r="D77" s="30">
        <v>0</v>
      </c>
      <c r="F77" s="33">
        <f>SUM(F70:F76)</f>
        <v>1</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118.14</v>
      </c>
      <c r="D79" s="30"/>
      <c r="F79" s="28">
        <f>IF($C$77=0,"",IF(C79="[for completion]","",C79/$C$77))</f>
        <v>5.0887779394972132E-2</v>
      </c>
      <c r="G79" s="28" t="str">
        <f>IF($D$77=0,"",IF(D79="[for completion]","",D79/$D$77))</f>
        <v/>
      </c>
      <c r="H79" s="2"/>
      <c r="L79" s="2"/>
      <c r="M79" s="2"/>
    </row>
    <row r="80" spans="1:13" ht="14.1" hidden="1" customHeight="1" outlineLevel="1" x14ac:dyDescent="0.25">
      <c r="A80" s="1" t="s">
        <v>214</v>
      </c>
      <c r="B80" s="36" t="s">
        <v>215</v>
      </c>
      <c r="C80" s="27">
        <v>23.244</v>
      </c>
      <c r="D80" s="30"/>
      <c r="F80" s="28">
        <f>IF($C$77=0,"",IF(C80="[for completion]","",C80/$C$77))</f>
        <v>1.0012151212601425E-2</v>
      </c>
      <c r="G80" s="28" t="str">
        <f>IF($D$77=0,"",IF(D80="[for completion]","",D80/$D$77))</f>
        <v/>
      </c>
      <c r="H80" s="2"/>
      <c r="L80" s="2"/>
      <c r="M80" s="2"/>
    </row>
    <row r="81" spans="1:13" ht="14.1" hidden="1" customHeight="1" outlineLevel="1" x14ac:dyDescent="0.25">
      <c r="A81" s="1" t="s">
        <v>216</v>
      </c>
      <c r="B81" s="36" t="s">
        <v>217</v>
      </c>
      <c r="C81" s="27">
        <v>41.037999999999997</v>
      </c>
      <c r="D81" s="30"/>
      <c r="F81" s="28">
        <f>IF($C$77=0,"",IF(C81="[for completion]","",C81/$C$77))</f>
        <v>1.7676762238114662E-2</v>
      </c>
      <c r="G81" s="28" t="str">
        <f>IF($D$77=0,"",IF(D81="[for completion]","",D81/$D$77))</f>
        <v/>
      </c>
      <c r="H81" s="2"/>
      <c r="L81" s="2"/>
      <c r="M81" s="2"/>
    </row>
    <row r="82" spans="1:13" ht="14.1" hidden="1" customHeight="1" outlineLevel="1" x14ac:dyDescent="0.25">
      <c r="A82" s="1" t="s">
        <v>218</v>
      </c>
      <c r="B82" s="36" t="s">
        <v>219</v>
      </c>
      <c r="C82" s="27">
        <v>63.235999999999997</v>
      </c>
      <c r="D82" s="30"/>
      <c r="F82" s="28">
        <f>IF($C$77=0,"",IF(C82="[for completion]","",C82/$C$77))</f>
        <v>2.723835803132265E-2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155.87900000000002</v>
      </c>
      <c r="D93" s="1" t="s">
        <v>159</v>
      </c>
      <c r="E93" s="2"/>
      <c r="F93" s="28">
        <f t="shared" ref="F93:F99" si="3">IF($C$100=0,"",IF(C93="[for completion]","",C93/$C$100))</f>
        <v>6.9987863843367706E-2</v>
      </c>
      <c r="G93" s="28" t="str">
        <f t="shared" ref="G93:G99" si="4">IF($D$100=0,"",IF(D93="[Mark as ND1 if not relevant]","",D93/$D$100))</f>
        <v/>
      </c>
      <c r="H93" s="2"/>
      <c r="L93" s="2"/>
      <c r="M93" s="2"/>
    </row>
    <row r="94" spans="1:13" ht="14.1" customHeight="1" x14ac:dyDescent="0.25">
      <c r="A94" s="1" t="s">
        <v>230</v>
      </c>
      <c r="B94" s="2" t="s">
        <v>198</v>
      </c>
      <c r="C94" s="27">
        <f>SUM(C104:C105)</f>
        <v>109.29700000000001</v>
      </c>
      <c r="D94" s="1" t="s">
        <v>159</v>
      </c>
      <c r="E94" s="2"/>
      <c r="F94" s="28">
        <f t="shared" si="3"/>
        <v>4.9073085883849392E-2</v>
      </c>
      <c r="G94" s="28" t="str">
        <f t="shared" si="4"/>
        <v/>
      </c>
      <c r="H94" s="2"/>
      <c r="L94" s="2"/>
      <c r="M94" s="2"/>
    </row>
    <row r="95" spans="1:13" ht="14.1" customHeight="1" x14ac:dyDescent="0.25">
      <c r="A95" s="1" t="s">
        <v>231</v>
      </c>
      <c r="B95" s="2" t="s">
        <v>200</v>
      </c>
      <c r="C95" s="27">
        <v>57.774999999999999</v>
      </c>
      <c r="D95" s="1" t="s">
        <v>159</v>
      </c>
      <c r="E95" s="2"/>
      <c r="F95" s="28">
        <f t="shared" si="3"/>
        <v>2.5940305195379546E-2</v>
      </c>
      <c r="G95" s="28" t="str">
        <f t="shared" si="4"/>
        <v/>
      </c>
      <c r="H95" s="2"/>
      <c r="L95" s="2"/>
      <c r="M95" s="2"/>
    </row>
    <row r="96" spans="1:13" ht="14.1" customHeight="1" x14ac:dyDescent="0.25">
      <c r="A96" s="1" t="s">
        <v>232</v>
      </c>
      <c r="B96" s="2" t="s">
        <v>202</v>
      </c>
      <c r="C96" s="27">
        <v>117.729</v>
      </c>
      <c r="D96" s="1" t="s">
        <v>159</v>
      </c>
      <c r="E96" s="2"/>
      <c r="F96" s="28">
        <f t="shared" si="3"/>
        <v>5.285895612889379E-2</v>
      </c>
      <c r="G96" s="28" t="str">
        <f t="shared" si="4"/>
        <v/>
      </c>
      <c r="H96" s="2"/>
      <c r="L96" s="2"/>
      <c r="M96" s="2"/>
    </row>
    <row r="97" spans="1:14" ht="14.1" customHeight="1" x14ac:dyDescent="0.25">
      <c r="A97" s="1" t="s">
        <v>233</v>
      </c>
      <c r="B97" s="2" t="s">
        <v>204</v>
      </c>
      <c r="C97" s="27">
        <v>146.66</v>
      </c>
      <c r="D97" s="1" t="s">
        <v>159</v>
      </c>
      <c r="E97" s="2"/>
      <c r="F97" s="28">
        <f t="shared" si="3"/>
        <v>6.5848639722273727E-2</v>
      </c>
      <c r="G97" s="28" t="str">
        <f t="shared" si="4"/>
        <v/>
      </c>
      <c r="H97" s="2"/>
      <c r="L97" s="2"/>
      <c r="M97" s="2"/>
    </row>
    <row r="98" spans="1:14" ht="14.1" customHeight="1" x14ac:dyDescent="0.25">
      <c r="A98" s="1" t="s">
        <v>234</v>
      </c>
      <c r="B98" s="2" t="s">
        <v>206</v>
      </c>
      <c r="C98" s="27">
        <v>517.80500000000006</v>
      </c>
      <c r="D98" s="1" t="s">
        <v>159</v>
      </c>
      <c r="E98" s="2"/>
      <c r="F98" s="28">
        <f t="shared" si="3"/>
        <v>0.23248844191594129</v>
      </c>
      <c r="G98" s="28" t="str">
        <f t="shared" si="4"/>
        <v/>
      </c>
      <c r="H98" s="2"/>
      <c r="L98" s="2"/>
      <c r="M98" s="2"/>
    </row>
    <row r="99" spans="1:14" ht="14.1" customHeight="1" x14ac:dyDescent="0.25">
      <c r="A99" s="1" t="s">
        <v>235</v>
      </c>
      <c r="B99" s="2" t="s">
        <v>208</v>
      </c>
      <c r="C99" s="27">
        <v>1122.0840000000001</v>
      </c>
      <c r="D99" s="1" t="s">
        <v>159</v>
      </c>
      <c r="E99" s="2"/>
      <c r="F99" s="28">
        <f t="shared" si="3"/>
        <v>0.50380270731029453</v>
      </c>
      <c r="G99" s="28" t="str">
        <f t="shared" si="4"/>
        <v/>
      </c>
      <c r="H99" s="2"/>
      <c r="L99" s="2"/>
      <c r="M99" s="2"/>
    </row>
    <row r="100" spans="1:14" ht="14.1" customHeight="1" x14ac:dyDescent="0.25">
      <c r="A100" s="1" t="s">
        <v>236</v>
      </c>
      <c r="B100" s="35" t="s">
        <v>181</v>
      </c>
      <c r="C100" s="27">
        <f>SUM(C93:C99)</f>
        <v>2227.2290000000003</v>
      </c>
      <c r="D100" s="30">
        <v>0</v>
      </c>
      <c r="F100" s="33">
        <f>SUM(F93:F99)</f>
        <v>1</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70.744</v>
      </c>
      <c r="D102" s="30"/>
      <c r="F102" s="28">
        <f>IF($C$100=0,"",IF(C102="[for completion]","",C102/$C$100))</f>
        <v>3.1763235841487332E-2</v>
      </c>
      <c r="G102" s="28" t="str">
        <f>IF($D$100=0,"",IF(D102="[for completion]","",D102/$D$100))</f>
        <v/>
      </c>
      <c r="H102" s="2"/>
      <c r="L102" s="2"/>
      <c r="M102" s="2"/>
    </row>
    <row r="103" spans="1:14" ht="14.1" customHeight="1" outlineLevel="1" x14ac:dyDescent="0.25">
      <c r="A103" s="1" t="s">
        <v>239</v>
      </c>
      <c r="B103" s="36" t="s">
        <v>215</v>
      </c>
      <c r="C103" s="27">
        <v>85.135000000000005</v>
      </c>
      <c r="D103" s="30"/>
      <c r="F103" s="28">
        <f>IF($C$100=0,"",IF(C103="[for completion]","",C103/$C$100))</f>
        <v>3.8224628001880361E-2</v>
      </c>
      <c r="G103" s="28" t="str">
        <f>IF($D$100=0,"",IF(D103="[for completion]","",D103/$D$100))</f>
        <v/>
      </c>
      <c r="H103" s="2"/>
      <c r="L103" s="2"/>
      <c r="M103" s="2"/>
    </row>
    <row r="104" spans="1:14" ht="14.1" customHeight="1" outlineLevel="1" x14ac:dyDescent="0.25">
      <c r="A104" s="1" t="s">
        <v>240</v>
      </c>
      <c r="B104" s="36" t="s">
        <v>217</v>
      </c>
      <c r="C104" s="27">
        <v>31.471</v>
      </c>
      <c r="D104" s="30"/>
      <c r="F104" s="28">
        <f>IF($C$100=0,"",IF(C104="[for completion]","",C104/$C$100))</f>
        <v>1.4130114146322627E-2</v>
      </c>
      <c r="G104" s="28" t="str">
        <f>IF($D$100=0,"",IF(D104="[for completion]","",D104/$D$100))</f>
        <v/>
      </c>
      <c r="H104" s="2"/>
      <c r="L104" s="2"/>
      <c r="M104" s="2"/>
    </row>
    <row r="105" spans="1:14" ht="14.1" customHeight="1" outlineLevel="1" x14ac:dyDescent="0.25">
      <c r="A105" s="1" t="s">
        <v>241</v>
      </c>
      <c r="B105" s="36" t="s">
        <v>219</v>
      </c>
      <c r="C105" s="27">
        <v>77.826000000000008</v>
      </c>
      <c r="D105" s="30"/>
      <c r="F105" s="28">
        <f>IF($C$100=0,"",IF(C105="[for completion]","",C105/$C$100))</f>
        <v>3.4942971737526765E-2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2281.6390000000001</v>
      </c>
      <c r="E112" s="28"/>
      <c r="F112" s="28" t="str">
        <f t="shared" ref="F112:F128" si="5">IF(C112="ND3","ND3",C112/$C$129)</f>
        <v>ND3</v>
      </c>
      <c r="G112" s="28">
        <f>IF($D$129=0,"ND3",D112/$D$129)</f>
        <v>0.98279619172985277</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27.64</v>
      </c>
      <c r="E116" s="28"/>
      <c r="F116" s="28" t="str">
        <f t="shared" si="5"/>
        <v>ND3</v>
      </c>
      <c r="G116" s="28">
        <f t="shared" si="6"/>
        <v>1.1905690049746315E-2</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0</v>
      </c>
      <c r="F119" s="28" t="str">
        <f t="shared" si="5"/>
        <v>ND3</v>
      </c>
      <c r="G119" s="28">
        <f t="shared" si="6"/>
        <v>0</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12.3</v>
      </c>
      <c r="F121" s="28" t="str">
        <f t="shared" si="5"/>
        <v>ND3</v>
      </c>
      <c r="G121" s="28">
        <f t="shared" si="6"/>
        <v>5.2981182204008565E-3</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0</v>
      </c>
      <c r="F127" s="28" t="str">
        <f t="shared" si="5"/>
        <v>ND3</v>
      </c>
      <c r="G127" s="28">
        <f>IF($D$129=0,"ND3",D127/$D$129)</f>
        <v>0</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2321.5790000000002</v>
      </c>
      <c r="F129" s="28">
        <f>SUM(F112:F128)</f>
        <v>0</v>
      </c>
      <c r="G129" s="28">
        <f>SUM(G112:G128)</f>
        <v>0.99999999999999989</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2145.221</v>
      </c>
      <c r="E138" s="28"/>
      <c r="F138" s="28" t="str">
        <f t="shared" ref="F138:F154" si="7">IF(C138="ND3","ND3",C138/$C$155)</f>
        <v>ND3</v>
      </c>
      <c r="G138" s="28">
        <f>IF($D$155=0,"ND3",D138/$D$155)</f>
        <v>0.96317935874577787</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0</v>
      </c>
      <c r="E142" s="28"/>
      <c r="F142" s="28" t="str">
        <f t="shared" si="7"/>
        <v>ND3</v>
      </c>
      <c r="G142" s="28">
        <f t="shared" si="8"/>
        <v>0</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0</v>
      </c>
      <c r="F145" s="28" t="str">
        <f t="shared" si="7"/>
        <v>ND3</v>
      </c>
      <c r="G145" s="28">
        <f t="shared" si="8"/>
        <v>0</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82.007999999999996</v>
      </c>
      <c r="F147" s="28" t="str">
        <f t="shared" si="7"/>
        <v>ND3</v>
      </c>
      <c r="G147" s="28">
        <f t="shared" si="8"/>
        <v>3.6820641254222179E-2</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0</v>
      </c>
      <c r="F153" s="28" t="str">
        <f t="shared" si="7"/>
        <v>ND3</v>
      </c>
      <c r="G153" s="28">
        <f>IF($D$155=0,"ND3",D153/$D$155)</f>
        <v>0</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2227.2289999999998</v>
      </c>
      <c r="F155" s="28">
        <f>SUM(F138:F154)</f>
        <v>0</v>
      </c>
      <c r="G155" s="28">
        <f>SUM(G138:G154)</f>
        <v>1</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2049.0506799999998</v>
      </c>
      <c r="E164" s="41"/>
      <c r="F164" s="40" t="s">
        <v>159</v>
      </c>
      <c r="G164" s="40">
        <f>D164/D167</f>
        <v>0.92</v>
      </c>
      <c r="H164" s="2"/>
      <c r="L164" s="2"/>
      <c r="M164" s="2"/>
    </row>
    <row r="165" spans="1:13" ht="15" customHeight="1" x14ac:dyDescent="0.25">
      <c r="A165" s="1" t="s">
        <v>306</v>
      </c>
      <c r="B165" s="2" t="s">
        <v>307</v>
      </c>
      <c r="C165" s="40" t="s">
        <v>159</v>
      </c>
      <c r="D165" s="42">
        <f>C39-D164</f>
        <v>178.17831999999999</v>
      </c>
      <c r="E165" s="41"/>
      <c r="F165" s="40" t="s">
        <v>159</v>
      </c>
      <c r="G165" s="40">
        <f>D165/D167</f>
        <v>0.08</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2227.2289999999998</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t="s">
        <v>159</v>
      </c>
      <c r="E175" s="33"/>
      <c r="F175" s="28" t="str">
        <f>IF(C175="ND1","ND1",C175/$C$179)</f>
        <v>ND1</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0</v>
      </c>
      <c r="E177" s="33"/>
      <c r="F177" s="28" t="str">
        <f>IF($C$179=0,"",IF(C177="[for completion]","",C177/$C$179))</f>
        <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0</v>
      </c>
      <c r="E179" s="33"/>
      <c r="F179" s="33">
        <f>SUM(F174:F178)</f>
        <v>0</v>
      </c>
      <c r="G179" s="28"/>
      <c r="H179" s="2"/>
      <c r="L179" s="2"/>
      <c r="M179" s="2"/>
    </row>
    <row r="180" spans="1:13" ht="15" hidden="1" customHeight="1" outlineLevel="1" x14ac:dyDescent="0.25">
      <c r="A180" s="1" t="s">
        <v>328</v>
      </c>
      <c r="B180" s="32" t="s">
        <v>329</v>
      </c>
      <c r="E180" s="33"/>
      <c r="F180" s="28" t="str">
        <f t="shared" ref="F180:F187" si="9">IF($C$179=0,"",IF(C180="[for completion]","",C180/$C$179))</f>
        <v/>
      </c>
      <c r="G180" s="28"/>
      <c r="H180" s="2"/>
      <c r="L180" s="2"/>
      <c r="M180" s="2"/>
    </row>
    <row r="181" spans="1:13" s="32" customFormat="1" ht="30" hidden="1" customHeight="1" outlineLevel="1" x14ac:dyDescent="0.25">
      <c r="A181" s="1" t="s">
        <v>330</v>
      </c>
      <c r="B181" s="32" t="s">
        <v>331</v>
      </c>
      <c r="F181" s="28" t="str">
        <f t="shared" si="9"/>
        <v/>
      </c>
    </row>
    <row r="182" spans="1:13" ht="30" hidden="1" customHeight="1" outlineLevel="1" x14ac:dyDescent="0.25">
      <c r="A182" s="1" t="s">
        <v>332</v>
      </c>
      <c r="B182" s="32" t="s">
        <v>333</v>
      </c>
      <c r="E182" s="33"/>
      <c r="F182" s="28" t="str">
        <f t="shared" si="9"/>
        <v/>
      </c>
      <c r="G182" s="28"/>
      <c r="H182" s="2"/>
      <c r="L182" s="2"/>
      <c r="M182" s="2"/>
    </row>
    <row r="183" spans="1:13" ht="15" hidden="1" customHeight="1" outlineLevel="1" x14ac:dyDescent="0.25">
      <c r="A183" s="1" t="s">
        <v>334</v>
      </c>
      <c r="B183" s="32" t="s">
        <v>335</v>
      </c>
      <c r="E183" s="33"/>
      <c r="F183" s="28" t="str">
        <f t="shared" si="9"/>
        <v/>
      </c>
      <c r="G183" s="28"/>
      <c r="H183" s="2"/>
      <c r="L183" s="2"/>
      <c r="M183" s="2"/>
    </row>
    <row r="184" spans="1:13" s="32" customFormat="1" ht="30" hidden="1" customHeight="1" outlineLevel="1" x14ac:dyDescent="0.25">
      <c r="A184" s="1" t="s">
        <v>336</v>
      </c>
      <c r="B184" s="32" t="s">
        <v>337</v>
      </c>
      <c r="F184" s="28" t="str">
        <f t="shared" si="9"/>
        <v/>
      </c>
    </row>
    <row r="185" spans="1:13" ht="30" hidden="1" customHeight="1" outlineLevel="1" x14ac:dyDescent="0.25">
      <c r="A185" s="1" t="s">
        <v>338</v>
      </c>
      <c r="B185" s="32" t="s">
        <v>339</v>
      </c>
      <c r="E185" s="33"/>
      <c r="F185" s="28" t="str">
        <f t="shared" si="9"/>
        <v/>
      </c>
      <c r="G185" s="28"/>
      <c r="H185" s="2"/>
      <c r="L185" s="2"/>
      <c r="M185" s="2"/>
    </row>
    <row r="186" spans="1:13" ht="15" hidden="1" customHeight="1" outlineLevel="1" x14ac:dyDescent="0.25">
      <c r="A186" s="1" t="s">
        <v>340</v>
      </c>
      <c r="B186" s="32" t="s">
        <v>341</v>
      </c>
      <c r="C186" s="27">
        <v>0</v>
      </c>
      <c r="E186" s="33"/>
      <c r="F186" s="28" t="str">
        <f t="shared" si="9"/>
        <v/>
      </c>
      <c r="G186" s="28"/>
      <c r="H186" s="2"/>
      <c r="L186" s="2"/>
      <c r="M186" s="2"/>
    </row>
    <row r="187" spans="1:13" ht="15" hidden="1" customHeight="1" outlineLevel="1" x14ac:dyDescent="0.25">
      <c r="A187" s="1" t="s">
        <v>342</v>
      </c>
      <c r="B187" s="32" t="s">
        <v>343</v>
      </c>
      <c r="C187" s="27">
        <v>0</v>
      </c>
      <c r="E187" s="33"/>
      <c r="F187" s="28" t="str">
        <f t="shared" si="9"/>
        <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t="str">
        <f>IF($C$179=0,"",IF(C191="[for completion]","",C191/$C$179))</f>
        <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0</v>
      </c>
      <c r="E193" s="29"/>
      <c r="F193" s="43" t="str">
        <f t="shared" ref="F193:F206" si="10">IF($C$208=0,"",IF(C193="[for completion]","",C193/$C$208))</f>
        <v/>
      </c>
      <c r="G193" s="29"/>
      <c r="H193" s="2"/>
      <c r="L193" s="2"/>
      <c r="M193" s="2"/>
    </row>
    <row r="194" spans="1:13" ht="14.1" customHeight="1" x14ac:dyDescent="0.25">
      <c r="A194" s="1" t="s">
        <v>351</v>
      </c>
      <c r="B194" s="1" t="s">
        <v>352</v>
      </c>
      <c r="C194" s="27">
        <v>0</v>
      </c>
      <c r="E194" s="29"/>
      <c r="F194" s="43" t="str">
        <f t="shared" si="10"/>
        <v/>
      </c>
      <c r="G194" s="29"/>
      <c r="H194" s="2"/>
      <c r="L194" s="2"/>
      <c r="M194" s="2"/>
    </row>
    <row r="195" spans="1:13" ht="14.1" customHeight="1" x14ac:dyDescent="0.25">
      <c r="A195" s="1" t="s">
        <v>353</v>
      </c>
      <c r="B195" s="1" t="s">
        <v>354</v>
      </c>
      <c r="C195" s="27">
        <v>0</v>
      </c>
      <c r="E195" s="29"/>
      <c r="F195" s="43" t="str">
        <f t="shared" si="10"/>
        <v/>
      </c>
      <c r="G195" s="29"/>
      <c r="H195" s="2"/>
      <c r="L195" s="2"/>
      <c r="M195" s="2"/>
    </row>
    <row r="196" spans="1:13" ht="14.1" customHeight="1" x14ac:dyDescent="0.25">
      <c r="A196" s="1" t="s">
        <v>355</v>
      </c>
      <c r="B196" s="1" t="s">
        <v>356</v>
      </c>
      <c r="C196" s="27">
        <v>0</v>
      </c>
      <c r="E196" s="29"/>
      <c r="F196" s="43" t="str">
        <f t="shared" si="10"/>
        <v/>
      </c>
      <c r="G196" s="29"/>
      <c r="H196" s="2"/>
      <c r="L196" s="2"/>
      <c r="M196" s="2"/>
    </row>
    <row r="197" spans="1:13" ht="14.1" customHeight="1" x14ac:dyDescent="0.25">
      <c r="A197" s="1" t="s">
        <v>357</v>
      </c>
      <c r="B197" s="1" t="s">
        <v>358</v>
      </c>
      <c r="C197" s="27">
        <v>0</v>
      </c>
      <c r="E197" s="29"/>
      <c r="F197" s="43" t="str">
        <f t="shared" si="10"/>
        <v/>
      </c>
      <c r="G197" s="29"/>
      <c r="H197" s="2"/>
      <c r="L197" s="2"/>
      <c r="M197" s="2"/>
    </row>
    <row r="198" spans="1:13" ht="14.1" customHeight="1" x14ac:dyDescent="0.25">
      <c r="A198" s="1" t="s">
        <v>359</v>
      </c>
      <c r="B198" s="1" t="s">
        <v>360</v>
      </c>
      <c r="C198" s="38">
        <v>0</v>
      </c>
      <c r="E198" s="29"/>
      <c r="F198" s="43" t="str">
        <f t="shared" si="10"/>
        <v/>
      </c>
      <c r="G198" s="29"/>
      <c r="H198" s="2"/>
      <c r="L198" s="2"/>
      <c r="M198" s="2"/>
    </row>
    <row r="199" spans="1:13" ht="14.1" customHeight="1" x14ac:dyDescent="0.25">
      <c r="A199" s="1" t="s">
        <v>361</v>
      </c>
      <c r="B199" s="1" t="s">
        <v>362</v>
      </c>
      <c r="C199" s="38">
        <v>0</v>
      </c>
      <c r="E199" s="29"/>
      <c r="F199" s="43" t="str">
        <f t="shared" si="10"/>
        <v/>
      </c>
      <c r="G199" s="29"/>
      <c r="H199" s="2"/>
      <c r="L199" s="2"/>
      <c r="M199" s="2"/>
    </row>
    <row r="200" spans="1:13" ht="14.1" customHeight="1" x14ac:dyDescent="0.25">
      <c r="A200" s="1" t="s">
        <v>363</v>
      </c>
      <c r="B200" s="1" t="s">
        <v>364</v>
      </c>
      <c r="C200" s="27">
        <v>0</v>
      </c>
      <c r="E200" s="29"/>
      <c r="F200" s="43" t="str">
        <f t="shared" si="10"/>
        <v/>
      </c>
      <c r="G200" s="29"/>
      <c r="H200" s="2"/>
      <c r="L200" s="2"/>
      <c r="M200" s="2"/>
    </row>
    <row r="201" spans="1:13" ht="14.1" customHeight="1" x14ac:dyDescent="0.25">
      <c r="A201" s="1" t="s">
        <v>365</v>
      </c>
      <c r="B201" s="1" t="s">
        <v>366</v>
      </c>
      <c r="C201" s="27">
        <v>0</v>
      </c>
      <c r="E201" s="29"/>
      <c r="F201" s="43" t="str">
        <f t="shared" si="10"/>
        <v/>
      </c>
      <c r="G201" s="29"/>
      <c r="H201" s="2"/>
      <c r="L201" s="2"/>
      <c r="M201" s="2"/>
    </row>
    <row r="202" spans="1:13" ht="14.1" customHeight="1" x14ac:dyDescent="0.25">
      <c r="A202" s="1" t="s">
        <v>367</v>
      </c>
      <c r="B202" s="1" t="s">
        <v>368</v>
      </c>
      <c r="C202" s="38">
        <v>0</v>
      </c>
      <c r="E202" s="29"/>
      <c r="F202" s="43" t="str">
        <f t="shared" si="10"/>
        <v/>
      </c>
      <c r="G202" s="29"/>
      <c r="H202" s="2"/>
      <c r="L202" s="2"/>
      <c r="M202" s="2"/>
    </row>
    <row r="203" spans="1:13" ht="14.1" customHeight="1" x14ac:dyDescent="0.25">
      <c r="A203" s="1" t="s">
        <v>369</v>
      </c>
      <c r="B203" s="1" t="s">
        <v>370</v>
      </c>
      <c r="C203" s="38">
        <v>0</v>
      </c>
      <c r="E203" s="29"/>
      <c r="F203" s="43" t="str">
        <f t="shared" si="10"/>
        <v/>
      </c>
      <c r="G203" s="29"/>
      <c r="H203" s="2"/>
      <c r="L203" s="2"/>
      <c r="M203" s="2"/>
    </row>
    <row r="204" spans="1:13" ht="14.1" customHeight="1" x14ac:dyDescent="0.25">
      <c r="A204" s="1" t="s">
        <v>371</v>
      </c>
      <c r="B204" s="1" t="s">
        <v>372</v>
      </c>
      <c r="C204" s="38">
        <v>0</v>
      </c>
      <c r="E204" s="29"/>
      <c r="F204" s="43" t="str">
        <f t="shared" si="10"/>
        <v/>
      </c>
      <c r="G204" s="29"/>
      <c r="H204" s="2"/>
      <c r="L204" s="2"/>
      <c r="M204" s="2"/>
    </row>
    <row r="205" spans="1:13" ht="14.1" customHeight="1" x14ac:dyDescent="0.25">
      <c r="A205" s="1" t="s">
        <v>373</v>
      </c>
      <c r="B205" s="1" t="s">
        <v>374</v>
      </c>
      <c r="C205" s="27">
        <v>0</v>
      </c>
      <c r="E205" s="29"/>
      <c r="F205" s="43" t="str">
        <f t="shared" si="10"/>
        <v/>
      </c>
      <c r="G205" s="29"/>
      <c r="H205" s="2"/>
      <c r="L205" s="2"/>
      <c r="M205" s="2"/>
    </row>
    <row r="206" spans="1:13" ht="14.1" customHeight="1" x14ac:dyDescent="0.25">
      <c r="A206" s="1" t="s">
        <v>375</v>
      </c>
      <c r="B206" s="1" t="s">
        <v>309</v>
      </c>
      <c r="C206" s="27">
        <v>0</v>
      </c>
      <c r="E206" s="29"/>
      <c r="F206" s="43" t="str">
        <f t="shared" si="10"/>
        <v/>
      </c>
      <c r="G206" s="29"/>
      <c r="H206" s="2"/>
      <c r="L206" s="2"/>
      <c r="M206" s="2"/>
    </row>
    <row r="207" spans="1:13" ht="14.1" customHeight="1" x14ac:dyDescent="0.25">
      <c r="A207" s="1" t="s">
        <v>376</v>
      </c>
      <c r="B207" s="31" t="s">
        <v>377</v>
      </c>
      <c r="C207" s="27">
        <f>SUM(C193:C195)</f>
        <v>0</v>
      </c>
      <c r="E207" s="29"/>
      <c r="F207" s="43"/>
      <c r="G207" s="29"/>
      <c r="H207" s="2"/>
      <c r="L207" s="2"/>
      <c r="M207" s="2"/>
    </row>
    <row r="208" spans="1:13" ht="14.1" customHeight="1" x14ac:dyDescent="0.25">
      <c r="A208" s="1" t="s">
        <v>378</v>
      </c>
      <c r="B208" s="35" t="s">
        <v>181</v>
      </c>
      <c r="C208" s="27">
        <f>SUM(C193:C206)</f>
        <v>0</v>
      </c>
      <c r="E208" s="29"/>
      <c r="F208" s="33">
        <f>SUM(F193:F206)</f>
        <v>0</v>
      </c>
      <c r="G208" s="29"/>
      <c r="H208" s="2"/>
      <c r="L208" s="2"/>
      <c r="M208" s="2"/>
    </row>
    <row r="209" spans="1:13" ht="14.1" hidden="1" customHeight="1" outlineLevel="1" x14ac:dyDescent="0.25">
      <c r="A209" s="1" t="s">
        <v>379</v>
      </c>
      <c r="B209" s="32" t="s">
        <v>183</v>
      </c>
      <c r="E209" s="33"/>
      <c r="F209" s="28" t="str">
        <f t="shared" ref="F209:F215" si="11">IF($C$208=0,"",IF(C209="[for completion]","",C209/$C$208))</f>
        <v/>
      </c>
      <c r="G209" s="33"/>
      <c r="H209" s="2"/>
      <c r="L209" s="2"/>
      <c r="M209" s="2"/>
    </row>
    <row r="210" spans="1:13" ht="14.1" hidden="1" customHeight="1" outlineLevel="1" x14ac:dyDescent="0.25">
      <c r="A210" s="1" t="s">
        <v>380</v>
      </c>
      <c r="B210" s="32" t="s">
        <v>183</v>
      </c>
      <c r="E210" s="33"/>
      <c r="F210" s="28" t="str">
        <f t="shared" si="11"/>
        <v/>
      </c>
      <c r="G210" s="33"/>
      <c r="H210" s="2"/>
      <c r="L210" s="2"/>
      <c r="M210" s="2"/>
    </row>
    <row r="211" spans="1:13" ht="14.1" hidden="1" customHeight="1" outlineLevel="1" x14ac:dyDescent="0.25">
      <c r="A211" s="1" t="s">
        <v>381</v>
      </c>
      <c r="B211" s="32" t="s">
        <v>183</v>
      </c>
      <c r="E211" s="33"/>
      <c r="F211" s="28" t="str">
        <f t="shared" si="11"/>
        <v/>
      </c>
      <c r="G211" s="33"/>
      <c r="H211" s="2"/>
      <c r="L211" s="2"/>
      <c r="M211" s="2"/>
    </row>
    <row r="212" spans="1:13" ht="14.1" hidden="1" customHeight="1" outlineLevel="1" x14ac:dyDescent="0.25">
      <c r="A212" s="1" t="s">
        <v>382</v>
      </c>
      <c r="B212" s="32" t="s">
        <v>183</v>
      </c>
      <c r="E212" s="33"/>
      <c r="F212" s="28" t="str">
        <f t="shared" si="11"/>
        <v/>
      </c>
      <c r="G212" s="33"/>
      <c r="H212" s="2"/>
      <c r="L212" s="2"/>
      <c r="M212" s="2"/>
    </row>
    <row r="213" spans="1:13" ht="14.1" hidden="1" customHeight="1" outlineLevel="1" x14ac:dyDescent="0.25">
      <c r="A213" s="1" t="s">
        <v>383</v>
      </c>
      <c r="B213" s="32" t="s">
        <v>183</v>
      </c>
      <c r="E213" s="33"/>
      <c r="F213" s="28" t="str">
        <f t="shared" si="11"/>
        <v/>
      </c>
      <c r="G213" s="33"/>
      <c r="H213" s="2"/>
      <c r="L213" s="2"/>
      <c r="M213" s="2"/>
    </row>
    <row r="214" spans="1:13" ht="14.1" hidden="1" customHeight="1" outlineLevel="1" x14ac:dyDescent="0.25">
      <c r="A214" s="1" t="s">
        <v>384</v>
      </c>
      <c r="B214" s="32" t="s">
        <v>183</v>
      </c>
      <c r="E214" s="33"/>
      <c r="F214" s="28" t="str">
        <f t="shared" si="11"/>
        <v/>
      </c>
      <c r="G214" s="33"/>
      <c r="H214" s="2"/>
      <c r="L214" s="2"/>
      <c r="M214" s="2"/>
    </row>
    <row r="215" spans="1:13" ht="14.1" hidden="1" customHeight="1" outlineLevel="1" x14ac:dyDescent="0.25">
      <c r="A215" s="1" t="s">
        <v>385</v>
      </c>
      <c r="B215" s="32" t="s">
        <v>183</v>
      </c>
      <c r="E215" s="33"/>
      <c r="F215" s="28" t="str">
        <f t="shared" si="11"/>
        <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144.524</v>
      </c>
      <c r="D218" s="29"/>
      <c r="E218" s="44"/>
      <c r="F218" s="45">
        <f>IF($C$220=0,"",IF(C218="[for completion]","",C218/$C$38))</f>
        <v>6.2252458348391326E-2</v>
      </c>
      <c r="G218" s="45">
        <f>IF($C$220=0,"",IF(C218="[for completion]","",C218/$C$39))</f>
        <v>6.4889600485625865E-2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144.524</v>
      </c>
      <c r="D220" s="29"/>
      <c r="E220" s="44"/>
      <c r="F220" s="45">
        <f>SUM(F217:F219)</f>
        <v>6.2252458348391326E-2</v>
      </c>
      <c r="G220" s="45">
        <f>SUM(G217:G219)</f>
        <v>6.4889600485625865E-2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43.122</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36</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heetViews>
  <sheetFormatPr baseColWidth="10" defaultColWidth="9.14062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9.140625" style="29"/>
  </cols>
  <sheetData>
    <row r="1" spans="1:7" ht="31.5" customHeight="1" x14ac:dyDescent="0.25">
      <c r="A1" s="4" t="s">
        <v>581</v>
      </c>
      <c r="B1" s="4"/>
      <c r="C1" s="2"/>
      <c r="D1" s="2"/>
      <c r="E1" s="2"/>
      <c r="F1" s="2"/>
    </row>
    <row r="2" spans="1:7" ht="15.75" customHeight="1" x14ac:dyDescent="0.25">
      <c r="A2" s="2"/>
      <c r="B2" s="2"/>
      <c r="C2" s="2"/>
      <c r="D2" s="2"/>
      <c r="E2" s="2"/>
      <c r="F2" s="2"/>
    </row>
    <row r="3" spans="1:7" ht="19.5" customHeight="1" x14ac:dyDescent="0.25">
      <c r="A3" s="6"/>
      <c r="B3" s="7" t="s">
        <v>94</v>
      </c>
      <c r="C3" s="8" t="s">
        <v>95</v>
      </c>
      <c r="D3" s="6"/>
      <c r="E3" s="6"/>
      <c r="F3" s="6"/>
      <c r="G3" s="6"/>
    </row>
    <row r="4" spans="1:7" ht="15.75" customHeight="1" x14ac:dyDescent="0.25"/>
    <row r="5" spans="1:7" ht="18.75" customHeight="1" x14ac:dyDescent="0.25">
      <c r="A5" s="9"/>
      <c r="B5" s="10" t="s">
        <v>582</v>
      </c>
      <c r="C5" s="9"/>
      <c r="E5" s="11"/>
      <c r="F5" s="11"/>
    </row>
    <row r="6" spans="1:7" ht="15" customHeight="1" x14ac:dyDescent="0.25">
      <c r="B6" s="13" t="s">
        <v>583</v>
      </c>
    </row>
    <row r="7" spans="1:7" ht="15" customHeight="1" x14ac:dyDescent="0.25">
      <c r="B7" s="55" t="s">
        <v>584</v>
      </c>
    </row>
    <row r="8" spans="1:7" ht="15.75" customHeight="1" x14ac:dyDescent="0.25">
      <c r="B8" s="56" t="s">
        <v>585</v>
      </c>
    </row>
    <row r="9" spans="1:7" ht="15" customHeight="1" x14ac:dyDescent="0.25">
      <c r="B9" s="15"/>
    </row>
    <row r="10" spans="1:7" ht="37.5" customHeight="1" x14ac:dyDescent="0.25">
      <c r="A10" s="16" t="s">
        <v>104</v>
      </c>
      <c r="B10" s="16" t="s">
        <v>583</v>
      </c>
      <c r="C10" s="17"/>
      <c r="D10" s="17"/>
      <c r="E10" s="17"/>
      <c r="F10" s="17"/>
      <c r="G10" s="18"/>
    </row>
    <row r="11" spans="1:7" ht="15" customHeight="1" x14ac:dyDescent="0.25">
      <c r="A11" s="23"/>
      <c r="B11" s="57" t="s">
        <v>586</v>
      </c>
      <c r="C11" s="23" t="s">
        <v>141</v>
      </c>
      <c r="D11" s="23"/>
      <c r="E11" s="23"/>
      <c r="F11" s="26" t="s">
        <v>587</v>
      </c>
      <c r="G11" s="26"/>
    </row>
    <row r="12" spans="1:7" ht="14.1" customHeight="1" x14ac:dyDescent="0.25">
      <c r="A12" s="1" t="s">
        <v>588</v>
      </c>
      <c r="B12" s="1" t="s">
        <v>4</v>
      </c>
      <c r="C12" s="27">
        <v>22901.213</v>
      </c>
      <c r="F12" s="28">
        <f t="shared" ref="F12:F26" si="0">IF(C12&gt;0,C12/$C$15,0)</f>
        <v>0.83786048547162839</v>
      </c>
    </row>
    <row r="13" spans="1:7" ht="18" customHeight="1" x14ac:dyDescent="0.25">
      <c r="A13" s="1" t="s">
        <v>589</v>
      </c>
      <c r="B13" s="1" t="s">
        <v>5</v>
      </c>
      <c r="C13" s="27">
        <v>4431.7539999999999</v>
      </c>
      <c r="F13" s="28">
        <f t="shared" si="0"/>
        <v>0.16213951452837153</v>
      </c>
    </row>
    <row r="14" spans="1:7" ht="14.1" customHeight="1" x14ac:dyDescent="0.25">
      <c r="A14" s="1" t="s">
        <v>590</v>
      </c>
      <c r="B14" s="1" t="s">
        <v>309</v>
      </c>
      <c r="C14" s="38">
        <v>0</v>
      </c>
      <c r="F14" s="28">
        <f t="shared" si="0"/>
        <v>0</v>
      </c>
    </row>
    <row r="15" spans="1:7" ht="14.1" customHeight="1" x14ac:dyDescent="0.25">
      <c r="A15" s="1" t="s">
        <v>591</v>
      </c>
      <c r="B15" s="31" t="s">
        <v>181</v>
      </c>
      <c r="C15" s="27">
        <f>SUM(C12:C14)</f>
        <v>27332.967000000001</v>
      </c>
      <c r="F15" s="33">
        <f t="shared" si="0"/>
        <v>1</v>
      </c>
    </row>
    <row r="16" spans="1:7" ht="14.1" hidden="1" customHeight="1" outlineLevel="1" x14ac:dyDescent="0.25">
      <c r="A16" s="1" t="s">
        <v>592</v>
      </c>
      <c r="B16" s="32" t="s">
        <v>593</v>
      </c>
      <c r="C16" s="27">
        <v>4846.7460000000001</v>
      </c>
      <c r="F16" s="28">
        <f t="shared" si="0"/>
        <v>0.17732235216176861</v>
      </c>
    </row>
    <row r="17" spans="1:7" ht="14.1" hidden="1" customHeight="1" outlineLevel="1" x14ac:dyDescent="0.25">
      <c r="A17" s="1" t="s">
        <v>594</v>
      </c>
      <c r="B17" s="32" t="s">
        <v>595</v>
      </c>
      <c r="C17" s="27">
        <v>0</v>
      </c>
      <c r="F17" s="28">
        <f t="shared" si="0"/>
        <v>0</v>
      </c>
    </row>
    <row r="18" spans="1:7" ht="14.1" hidden="1" customHeight="1" outlineLevel="1" x14ac:dyDescent="0.25">
      <c r="A18" s="1" t="s">
        <v>596</v>
      </c>
      <c r="B18" s="32" t="s">
        <v>183</v>
      </c>
      <c r="C18" s="27"/>
      <c r="F18" s="28">
        <f t="shared" si="0"/>
        <v>0</v>
      </c>
    </row>
    <row r="19" spans="1:7" ht="14.1" hidden="1" customHeight="1" outlineLevel="1" x14ac:dyDescent="0.25">
      <c r="A19" s="1" t="s">
        <v>597</v>
      </c>
      <c r="B19" s="32" t="s">
        <v>183</v>
      </c>
      <c r="F19" s="28">
        <f t="shared" si="0"/>
        <v>0</v>
      </c>
    </row>
    <row r="20" spans="1:7" ht="14.1" hidden="1" customHeight="1" outlineLevel="1" x14ac:dyDescent="0.25">
      <c r="A20" s="1" t="s">
        <v>598</v>
      </c>
      <c r="B20" s="32" t="s">
        <v>183</v>
      </c>
      <c r="F20" s="28">
        <f t="shared" si="0"/>
        <v>0</v>
      </c>
    </row>
    <row r="21" spans="1:7" ht="14.1" hidden="1" customHeight="1" outlineLevel="1" x14ac:dyDescent="0.25">
      <c r="A21" s="1" t="s">
        <v>599</v>
      </c>
      <c r="B21" s="32" t="s">
        <v>183</v>
      </c>
      <c r="F21" s="28">
        <f t="shared" si="0"/>
        <v>0</v>
      </c>
    </row>
    <row r="22" spans="1:7" ht="14.1" hidden="1" customHeight="1" outlineLevel="1" x14ac:dyDescent="0.25">
      <c r="A22" s="1" t="s">
        <v>600</v>
      </c>
      <c r="B22" s="32" t="s">
        <v>183</v>
      </c>
      <c r="F22" s="28">
        <f t="shared" si="0"/>
        <v>0</v>
      </c>
    </row>
    <row r="23" spans="1:7" ht="14.1" hidden="1" customHeight="1" outlineLevel="1" x14ac:dyDescent="0.25">
      <c r="A23" s="1" t="s">
        <v>601</v>
      </c>
      <c r="B23" s="32" t="s">
        <v>183</v>
      </c>
      <c r="F23" s="28">
        <f t="shared" si="0"/>
        <v>0</v>
      </c>
    </row>
    <row r="24" spans="1:7" ht="14.1" hidden="1" customHeight="1" outlineLevel="1" x14ac:dyDescent="0.25">
      <c r="A24" s="1" t="s">
        <v>602</v>
      </c>
      <c r="B24" s="32" t="s">
        <v>183</v>
      </c>
      <c r="F24" s="28">
        <f t="shared" si="0"/>
        <v>0</v>
      </c>
    </row>
    <row r="25" spans="1:7" ht="14.1" hidden="1" customHeight="1" outlineLevel="1" x14ac:dyDescent="0.25">
      <c r="A25" s="1" t="s">
        <v>603</v>
      </c>
      <c r="B25" s="32" t="s">
        <v>183</v>
      </c>
      <c r="F25" s="28">
        <f t="shared" si="0"/>
        <v>0</v>
      </c>
    </row>
    <row r="26" spans="1:7" s="3" customFormat="1" ht="14.1" hidden="1" customHeight="1" outlineLevel="1" x14ac:dyDescent="0.25">
      <c r="A26" s="1" t="s">
        <v>604</v>
      </c>
      <c r="B26" s="32" t="s">
        <v>183</v>
      </c>
      <c r="F26" s="28">
        <f t="shared" si="0"/>
        <v>0</v>
      </c>
      <c r="G26" s="2"/>
    </row>
    <row r="27" spans="1:7" ht="18" customHeight="1" collapsed="1" x14ac:dyDescent="0.25">
      <c r="A27" s="23"/>
      <c r="B27" s="24" t="s">
        <v>605</v>
      </c>
      <c r="C27" s="23" t="s">
        <v>606</v>
      </c>
      <c r="D27" s="23" t="s">
        <v>607</v>
      </c>
      <c r="E27" s="25"/>
      <c r="F27" s="23" t="s">
        <v>608</v>
      </c>
      <c r="G27" s="26"/>
    </row>
    <row r="28" spans="1:7" ht="14.1" customHeight="1" x14ac:dyDescent="0.25">
      <c r="A28" s="1" t="s">
        <v>609</v>
      </c>
      <c r="B28" s="1" t="s">
        <v>610</v>
      </c>
      <c r="C28" s="30">
        <v>182226</v>
      </c>
      <c r="D28" s="30">
        <v>2946</v>
      </c>
      <c r="F28" s="30">
        <f>SUM(C28:D28)</f>
        <v>185172</v>
      </c>
    </row>
    <row r="29" spans="1:7" ht="14.85" hidden="1" customHeight="1" outlineLevel="1" x14ac:dyDescent="0.25">
      <c r="A29" s="1" t="s">
        <v>611</v>
      </c>
      <c r="B29" s="21" t="s">
        <v>612</v>
      </c>
      <c r="C29" s="1">
        <v>160346</v>
      </c>
      <c r="D29" s="1">
        <v>1872</v>
      </c>
    </row>
    <row r="30" spans="1:7" ht="15" hidden="1" customHeight="1" outlineLevel="1" x14ac:dyDescent="0.25">
      <c r="A30" s="1" t="s">
        <v>613</v>
      </c>
      <c r="B30" s="21" t="s">
        <v>614</v>
      </c>
    </row>
    <row r="31" spans="1:7" ht="15" hidden="1" customHeight="1" outlineLevel="1" x14ac:dyDescent="0.25">
      <c r="A31" s="1" t="s">
        <v>615</v>
      </c>
      <c r="B31" s="21"/>
    </row>
    <row r="32" spans="1:7" ht="15" hidden="1" customHeight="1" outlineLevel="1" x14ac:dyDescent="0.25">
      <c r="A32" s="1" t="s">
        <v>616</v>
      </c>
      <c r="B32" s="21"/>
    </row>
    <row r="33" spans="1:7" ht="15" hidden="1" customHeight="1" outlineLevel="1" x14ac:dyDescent="0.25">
      <c r="A33" s="1" t="s">
        <v>617</v>
      </c>
      <c r="B33" s="21"/>
    </row>
    <row r="34" spans="1:7" ht="15" hidden="1" customHeight="1" outlineLevel="1" x14ac:dyDescent="0.25">
      <c r="A34" s="1" t="s">
        <v>618</v>
      </c>
      <c r="B34" s="21"/>
    </row>
    <row r="35" spans="1:7" ht="15" customHeight="1" collapsed="1" x14ac:dyDescent="0.25">
      <c r="A35" s="23"/>
      <c r="B35" s="24" t="s">
        <v>619</v>
      </c>
      <c r="C35" s="23" t="s">
        <v>620</v>
      </c>
      <c r="D35" s="23" t="s">
        <v>621</v>
      </c>
      <c r="E35" s="25"/>
      <c r="F35" s="26" t="s">
        <v>587</v>
      </c>
      <c r="G35" s="26"/>
    </row>
    <row r="36" spans="1:7" ht="14.85" customHeight="1" x14ac:dyDescent="0.25">
      <c r="A36" s="1" t="s">
        <v>622</v>
      </c>
      <c r="B36" s="1" t="s">
        <v>623</v>
      </c>
      <c r="C36" s="1" t="s">
        <v>253</v>
      </c>
      <c r="D36" s="1" t="s">
        <v>253</v>
      </c>
      <c r="F36" s="39">
        <v>2.6753000003073211E-2</v>
      </c>
    </row>
    <row r="37" spans="1:7" ht="15" hidden="1" customHeight="1" outlineLevel="1" x14ac:dyDescent="0.25">
      <c r="A37" s="1" t="s">
        <v>624</v>
      </c>
    </row>
    <row r="38" spans="1:7" ht="15" hidden="1" customHeight="1" outlineLevel="1" x14ac:dyDescent="0.25">
      <c r="A38" s="1" t="s">
        <v>625</v>
      </c>
    </row>
    <row r="39" spans="1:7" ht="15" hidden="1" customHeight="1" outlineLevel="1" x14ac:dyDescent="0.25">
      <c r="A39" s="1" t="s">
        <v>626</v>
      </c>
    </row>
    <row r="40" spans="1:7" ht="15" hidden="1" customHeight="1" outlineLevel="1" x14ac:dyDescent="0.25">
      <c r="A40" s="1" t="s">
        <v>627</v>
      </c>
    </row>
    <row r="41" spans="1:7" ht="15" hidden="1" customHeight="1" outlineLevel="1" x14ac:dyDescent="0.25">
      <c r="A41" s="1" t="s">
        <v>628</v>
      </c>
    </row>
    <row r="42" spans="1:7" ht="15" hidden="1" customHeight="1" outlineLevel="1" x14ac:dyDescent="0.25">
      <c r="A42" s="1" t="s">
        <v>629</v>
      </c>
    </row>
    <row r="43" spans="1:7" ht="15" customHeight="1" collapsed="1" x14ac:dyDescent="0.25">
      <c r="A43" s="23"/>
      <c r="B43" s="24" t="s">
        <v>630</v>
      </c>
      <c r="C43" s="23" t="s">
        <v>620</v>
      </c>
      <c r="D43" s="23" t="s">
        <v>621</v>
      </c>
      <c r="E43" s="25"/>
      <c r="F43" s="26" t="s">
        <v>587</v>
      </c>
      <c r="G43" s="26"/>
    </row>
    <row r="44" spans="1:7" ht="14.1" customHeight="1" x14ac:dyDescent="0.25">
      <c r="A44" s="1" t="s">
        <v>631</v>
      </c>
      <c r="B44" s="58" t="s">
        <v>632</v>
      </c>
      <c r="C44" s="59">
        <f>SUM(C45:C72)</f>
        <v>83.670013461732353</v>
      </c>
      <c r="D44" s="59">
        <f>SUM(D45:D72)</f>
        <v>93.825018265905541</v>
      </c>
      <c r="E44" s="54"/>
      <c r="F44" s="59">
        <f>SUM(F45:F72)</f>
        <v>85.316541010714275</v>
      </c>
      <c r="G44" s="1"/>
    </row>
    <row r="45" spans="1:7" ht="14.85" customHeight="1" x14ac:dyDescent="0.25">
      <c r="A45" s="1" t="s">
        <v>633</v>
      </c>
      <c r="B45" s="1" t="s">
        <v>634</v>
      </c>
      <c r="C45" s="54">
        <v>1.7466323727044502E-5</v>
      </c>
      <c r="D45" s="54">
        <v>2.773529397164193</v>
      </c>
      <c r="E45" s="54"/>
      <c r="F45" s="54">
        <v>0.44971334432884658</v>
      </c>
      <c r="G45" s="1"/>
    </row>
    <row r="46" spans="1:7" ht="14.85" customHeight="1" x14ac:dyDescent="0.25">
      <c r="A46" s="1" t="s">
        <v>635</v>
      </c>
      <c r="B46" s="1" t="s">
        <v>636</v>
      </c>
      <c r="C46" s="54">
        <v>0</v>
      </c>
      <c r="D46" s="54">
        <v>0.66880968573616673</v>
      </c>
      <c r="E46" s="54"/>
      <c r="F46" s="54">
        <v>0.10844047775713481</v>
      </c>
      <c r="G46" s="1"/>
    </row>
    <row r="47" spans="1:7" ht="14.85" customHeight="1" x14ac:dyDescent="0.25">
      <c r="A47" s="1" t="s">
        <v>637</v>
      </c>
      <c r="B47" s="1" t="s">
        <v>638</v>
      </c>
      <c r="C47" s="54">
        <v>0</v>
      </c>
      <c r="D47" s="54">
        <v>0</v>
      </c>
      <c r="E47" s="54"/>
      <c r="F47" s="54">
        <v>0</v>
      </c>
      <c r="G47" s="1"/>
    </row>
    <row r="48" spans="1:7" ht="14.1" customHeight="1" x14ac:dyDescent="0.25">
      <c r="A48" s="1" t="s">
        <v>639</v>
      </c>
      <c r="B48" s="1" t="s">
        <v>640</v>
      </c>
      <c r="C48" s="1" t="s">
        <v>253</v>
      </c>
      <c r="D48" s="1" t="s">
        <v>253</v>
      </c>
      <c r="F48" s="1" t="s">
        <v>641</v>
      </c>
      <c r="G48" s="1"/>
    </row>
    <row r="49" spans="1:7" ht="14.85" customHeight="1" x14ac:dyDescent="0.25">
      <c r="A49" s="1" t="s">
        <v>642</v>
      </c>
      <c r="B49" s="1" t="s">
        <v>643</v>
      </c>
      <c r="C49" s="54">
        <v>0</v>
      </c>
      <c r="D49" s="54">
        <v>0</v>
      </c>
      <c r="E49" s="54"/>
      <c r="F49" s="54">
        <v>0</v>
      </c>
      <c r="G49" s="1"/>
    </row>
    <row r="50" spans="1:7" ht="14.85" customHeight="1" x14ac:dyDescent="0.25">
      <c r="A50" s="1" t="s">
        <v>644</v>
      </c>
      <c r="B50" s="1" t="s">
        <v>645</v>
      </c>
      <c r="C50" s="54">
        <v>0</v>
      </c>
      <c r="D50" s="54">
        <v>0</v>
      </c>
      <c r="E50" s="54"/>
      <c r="F50" s="54">
        <v>0</v>
      </c>
      <c r="G50" s="1"/>
    </row>
    <row r="51" spans="1:7" ht="14.85" customHeight="1" x14ac:dyDescent="0.25">
      <c r="A51" s="1" t="s">
        <v>646</v>
      </c>
      <c r="B51" s="1" t="s">
        <v>647</v>
      </c>
      <c r="C51" s="54">
        <v>0</v>
      </c>
      <c r="D51" s="54">
        <v>0</v>
      </c>
      <c r="E51" s="54"/>
      <c r="F51" s="54">
        <v>0</v>
      </c>
      <c r="G51" s="1"/>
    </row>
    <row r="52" spans="1:7" ht="14.85" customHeight="1" x14ac:dyDescent="0.25">
      <c r="A52" s="1" t="s">
        <v>648</v>
      </c>
      <c r="B52" s="1" t="s">
        <v>649</v>
      </c>
      <c r="C52" s="54">
        <v>0</v>
      </c>
      <c r="D52" s="54">
        <v>0</v>
      </c>
      <c r="E52" s="54"/>
      <c r="F52" s="54">
        <v>0</v>
      </c>
      <c r="G52" s="1"/>
    </row>
    <row r="53" spans="1:7" ht="14.85" customHeight="1" x14ac:dyDescent="0.25">
      <c r="A53" s="1" t="s">
        <v>650</v>
      </c>
      <c r="B53" s="1" t="s">
        <v>651</v>
      </c>
      <c r="C53" s="54">
        <v>0</v>
      </c>
      <c r="D53" s="54">
        <v>0</v>
      </c>
      <c r="E53" s="54"/>
      <c r="F53" s="54">
        <v>0</v>
      </c>
      <c r="G53" s="1"/>
    </row>
    <row r="54" spans="1:7" ht="14.85" customHeight="1" x14ac:dyDescent="0.25">
      <c r="A54" s="1" t="s">
        <v>652</v>
      </c>
      <c r="B54" s="1" t="s">
        <v>653</v>
      </c>
      <c r="C54" s="54">
        <v>3.2487362132302772E-2</v>
      </c>
      <c r="D54" s="54">
        <v>7.2044612584543266</v>
      </c>
      <c r="E54" s="54"/>
      <c r="F54" s="54">
        <v>1.195347727892109</v>
      </c>
      <c r="G54" s="1"/>
    </row>
    <row r="55" spans="1:7" ht="14.85" customHeight="1" x14ac:dyDescent="0.25">
      <c r="A55" s="1" t="s">
        <v>654</v>
      </c>
      <c r="B55" s="1" t="s">
        <v>107</v>
      </c>
      <c r="C55" s="54">
        <v>82.842507075935231</v>
      </c>
      <c r="D55" s="54">
        <v>65.124350313668131</v>
      </c>
      <c r="E55" s="54"/>
      <c r="F55" s="54">
        <v>79.969693740163663</v>
      </c>
      <c r="G55" s="1"/>
    </row>
    <row r="56" spans="1:7" ht="14.85" customHeight="1" x14ac:dyDescent="0.25">
      <c r="A56" s="1" t="s">
        <v>655</v>
      </c>
      <c r="B56" s="1" t="s">
        <v>656</v>
      </c>
      <c r="C56" s="54">
        <v>0</v>
      </c>
      <c r="D56" s="54">
        <v>0</v>
      </c>
      <c r="E56" s="54"/>
      <c r="F56" s="54">
        <v>0</v>
      </c>
      <c r="G56" s="1"/>
    </row>
    <row r="57" spans="1:7" ht="14.85" customHeight="1" x14ac:dyDescent="0.25">
      <c r="A57" s="1" t="s">
        <v>657</v>
      </c>
      <c r="B57" s="1" t="s">
        <v>658</v>
      </c>
      <c r="C57" s="54">
        <v>0.79500155734108935</v>
      </c>
      <c r="D57" s="54">
        <v>3.113823556090884</v>
      </c>
      <c r="E57" s="54"/>
      <c r="F57" s="54">
        <v>1.1709742304960891</v>
      </c>
      <c r="G57" s="1"/>
    </row>
    <row r="58" spans="1:7" ht="14.85" customHeight="1" x14ac:dyDescent="0.25">
      <c r="A58" s="1" t="s">
        <v>659</v>
      </c>
      <c r="B58" s="1" t="s">
        <v>660</v>
      </c>
      <c r="C58" s="54">
        <v>0</v>
      </c>
      <c r="D58" s="54">
        <v>0</v>
      </c>
      <c r="E58" s="54"/>
      <c r="F58" s="54">
        <v>0</v>
      </c>
      <c r="G58" s="1"/>
    </row>
    <row r="59" spans="1:7" ht="14.85" customHeight="1" x14ac:dyDescent="0.25">
      <c r="A59" s="1" t="s">
        <v>661</v>
      </c>
      <c r="B59" s="1" t="s">
        <v>662</v>
      </c>
      <c r="C59" s="54">
        <v>0</v>
      </c>
      <c r="D59" s="54">
        <v>0</v>
      </c>
      <c r="E59" s="54"/>
      <c r="F59" s="54">
        <v>0</v>
      </c>
      <c r="G59" s="1"/>
    </row>
    <row r="60" spans="1:7" ht="14.85" customHeight="1" x14ac:dyDescent="0.25">
      <c r="A60" s="1" t="s">
        <v>663</v>
      </c>
      <c r="B60" s="1" t="s">
        <v>664</v>
      </c>
      <c r="C60" s="54">
        <v>0</v>
      </c>
      <c r="D60" s="54">
        <v>0</v>
      </c>
      <c r="E60" s="54"/>
      <c r="F60" s="54">
        <v>0</v>
      </c>
      <c r="G60" s="1"/>
    </row>
    <row r="61" spans="1:7" ht="14.85" customHeight="1" x14ac:dyDescent="0.25">
      <c r="A61" s="1" t="s">
        <v>665</v>
      </c>
      <c r="B61" s="1" t="s">
        <v>666</v>
      </c>
      <c r="C61" s="54">
        <v>0</v>
      </c>
      <c r="D61" s="54">
        <v>0</v>
      </c>
      <c r="E61" s="54"/>
      <c r="F61" s="54">
        <v>0</v>
      </c>
      <c r="G61" s="1"/>
    </row>
    <row r="62" spans="1:7" ht="14.85" customHeight="1" x14ac:dyDescent="0.25">
      <c r="A62" s="1" t="s">
        <v>667</v>
      </c>
      <c r="B62" s="1" t="s">
        <v>668</v>
      </c>
      <c r="C62" s="54">
        <v>0</v>
      </c>
      <c r="D62" s="54">
        <v>0</v>
      </c>
      <c r="E62" s="54"/>
      <c r="F62" s="54">
        <v>0</v>
      </c>
      <c r="G62" s="1"/>
    </row>
    <row r="63" spans="1:7" ht="14.85" customHeight="1" x14ac:dyDescent="0.25">
      <c r="A63" s="1" t="s">
        <v>669</v>
      </c>
      <c r="B63" s="1" t="s">
        <v>670</v>
      </c>
      <c r="C63" s="54">
        <v>0</v>
      </c>
      <c r="D63" s="54">
        <v>1.464431464381823</v>
      </c>
      <c r="E63" s="54"/>
      <c r="F63" s="54">
        <v>0.23744220669494101</v>
      </c>
      <c r="G63" s="1"/>
    </row>
    <row r="64" spans="1:7" ht="14.85" customHeight="1" x14ac:dyDescent="0.25">
      <c r="A64" s="1" t="s">
        <v>671</v>
      </c>
      <c r="B64" s="1" t="s">
        <v>672</v>
      </c>
      <c r="C64" s="54">
        <v>0</v>
      </c>
      <c r="D64" s="54">
        <v>0</v>
      </c>
      <c r="E64" s="54"/>
      <c r="F64" s="54">
        <v>0</v>
      </c>
      <c r="G64" s="1"/>
    </row>
    <row r="65" spans="1:7" ht="14.85" customHeight="1" x14ac:dyDescent="0.25">
      <c r="A65" s="1" t="s">
        <v>673</v>
      </c>
      <c r="B65" s="1" t="s">
        <v>674</v>
      </c>
      <c r="C65" s="54">
        <v>0</v>
      </c>
      <c r="D65" s="54">
        <v>0</v>
      </c>
      <c r="E65" s="54"/>
      <c r="F65" s="54">
        <v>0</v>
      </c>
      <c r="G65" s="1"/>
    </row>
    <row r="66" spans="1:7" ht="14.85" customHeight="1" x14ac:dyDescent="0.25">
      <c r="A66" s="1" t="s">
        <v>675</v>
      </c>
      <c r="B66" s="1" t="s">
        <v>676</v>
      </c>
      <c r="C66" s="54">
        <v>0</v>
      </c>
      <c r="D66" s="54">
        <v>0</v>
      </c>
      <c r="E66" s="54"/>
      <c r="F66" s="54">
        <v>0</v>
      </c>
      <c r="G66" s="1"/>
    </row>
    <row r="67" spans="1:7" ht="14.85" customHeight="1" x14ac:dyDescent="0.25">
      <c r="A67" s="1" t="s">
        <v>677</v>
      </c>
      <c r="B67" s="1" t="s">
        <v>678</v>
      </c>
      <c r="C67" s="54">
        <v>0</v>
      </c>
      <c r="D67" s="54">
        <v>0</v>
      </c>
      <c r="E67" s="54"/>
      <c r="F67" s="54">
        <v>0</v>
      </c>
      <c r="G67" s="1"/>
    </row>
    <row r="68" spans="1:7" ht="14.85" customHeight="1" x14ac:dyDescent="0.25">
      <c r="A68" s="1" t="s">
        <v>679</v>
      </c>
      <c r="B68" s="1" t="s">
        <v>680</v>
      </c>
      <c r="C68" s="54">
        <v>0</v>
      </c>
      <c r="D68" s="54">
        <v>0</v>
      </c>
      <c r="E68" s="54"/>
      <c r="F68" s="54">
        <v>0</v>
      </c>
      <c r="G68" s="1"/>
    </row>
    <row r="69" spans="1:7" ht="14.85" customHeight="1" x14ac:dyDescent="0.25">
      <c r="A69" s="1" t="s">
        <v>681</v>
      </c>
      <c r="B69" s="1" t="s">
        <v>682</v>
      </c>
      <c r="C69" s="54">
        <v>0</v>
      </c>
      <c r="D69" s="54">
        <v>0</v>
      </c>
      <c r="E69" s="54"/>
      <c r="F69" s="54">
        <v>0</v>
      </c>
      <c r="G69" s="1"/>
    </row>
    <row r="70" spans="1:7" ht="14.85" customHeight="1" x14ac:dyDescent="0.25">
      <c r="A70" s="1" t="s">
        <v>683</v>
      </c>
      <c r="B70" s="1" t="s">
        <v>684</v>
      </c>
      <c r="C70" s="54">
        <v>0</v>
      </c>
      <c r="D70" s="54">
        <v>4.8452824773216214</v>
      </c>
      <c r="E70" s="54"/>
      <c r="F70" s="54">
        <v>0.78561174862575289</v>
      </c>
      <c r="G70" s="1"/>
    </row>
    <row r="71" spans="1:7" ht="14.85" customHeight="1" x14ac:dyDescent="0.25">
      <c r="A71" s="1" t="s">
        <v>685</v>
      </c>
      <c r="B71" s="1" t="s">
        <v>686</v>
      </c>
      <c r="C71" s="54">
        <v>0</v>
      </c>
      <c r="D71" s="54">
        <v>0</v>
      </c>
      <c r="E71" s="54"/>
      <c r="F71" s="54">
        <v>0</v>
      </c>
      <c r="G71" s="1"/>
    </row>
    <row r="72" spans="1:7" ht="14.85" customHeight="1" x14ac:dyDescent="0.25">
      <c r="A72" s="1" t="s">
        <v>687</v>
      </c>
      <c r="B72" s="1" t="s">
        <v>688</v>
      </c>
      <c r="C72" s="54">
        <v>0</v>
      </c>
      <c r="D72" s="54">
        <v>8.6303301130884069</v>
      </c>
      <c r="E72" s="54"/>
      <c r="F72" s="54">
        <v>1.3993175347557401</v>
      </c>
      <c r="G72" s="1"/>
    </row>
    <row r="73" spans="1:7" ht="14.1" customHeight="1" x14ac:dyDescent="0.25">
      <c r="A73" s="1" t="s">
        <v>689</v>
      </c>
      <c r="B73" s="58" t="s">
        <v>356</v>
      </c>
      <c r="C73" s="59">
        <f>SUM(C74:C76)</f>
        <v>0</v>
      </c>
      <c r="D73" s="59">
        <f>SUM(D74:D76)</f>
        <v>0</v>
      </c>
      <c r="E73" s="54"/>
      <c r="F73" s="59">
        <v>0</v>
      </c>
      <c r="G73" s="1"/>
    </row>
    <row r="74" spans="1:7" ht="14.1" customHeight="1" x14ac:dyDescent="0.25">
      <c r="A74" s="1" t="s">
        <v>690</v>
      </c>
      <c r="B74" s="1" t="s">
        <v>691</v>
      </c>
      <c r="C74" s="54">
        <v>0</v>
      </c>
      <c r="D74" s="54">
        <v>0</v>
      </c>
      <c r="E74" s="54"/>
      <c r="F74" s="54">
        <v>0</v>
      </c>
      <c r="G74" s="1"/>
    </row>
    <row r="75" spans="1:7" ht="14.1" customHeight="1" x14ac:dyDescent="0.25">
      <c r="A75" s="1" t="s">
        <v>692</v>
      </c>
      <c r="B75" s="1" t="s">
        <v>693</v>
      </c>
      <c r="C75" s="54">
        <v>0</v>
      </c>
      <c r="D75" s="54">
        <v>0</v>
      </c>
      <c r="E75" s="54"/>
      <c r="F75" s="54">
        <v>0</v>
      </c>
      <c r="G75" s="1"/>
    </row>
    <row r="76" spans="1:7" ht="14.1" customHeight="1" x14ac:dyDescent="0.25">
      <c r="A76" s="1" t="s">
        <v>694</v>
      </c>
      <c r="B76" s="1" t="s">
        <v>695</v>
      </c>
      <c r="C76" s="54">
        <v>0</v>
      </c>
      <c r="D76" s="54">
        <v>0</v>
      </c>
      <c r="E76" s="54"/>
      <c r="F76" s="54">
        <v>0</v>
      </c>
      <c r="G76" s="1"/>
    </row>
    <row r="77" spans="1:7" ht="14.1" customHeight="1" x14ac:dyDescent="0.25">
      <c r="A77" s="1" t="s">
        <v>696</v>
      </c>
      <c r="B77" s="58" t="s">
        <v>309</v>
      </c>
      <c r="C77" s="59">
        <f>SUM(C78:C87)</f>
        <v>16.329986538267644</v>
      </c>
      <c r="D77" s="59">
        <f>SUM(D78:D87)</f>
        <v>6.1749817340944464</v>
      </c>
      <c r="E77" s="54"/>
      <c r="F77" s="59">
        <f>SUM(F78:F87)</f>
        <v>14.683458989285723</v>
      </c>
      <c r="G77" s="1"/>
    </row>
    <row r="78" spans="1:7" ht="14.85" customHeight="1" x14ac:dyDescent="0.25">
      <c r="A78" s="1" t="s">
        <v>697</v>
      </c>
      <c r="B78" s="1" t="s">
        <v>358</v>
      </c>
      <c r="C78" s="54">
        <v>16.094488095455901</v>
      </c>
      <c r="D78" s="54">
        <v>0</v>
      </c>
      <c r="E78" s="54"/>
      <c r="F78" s="54">
        <v>13.484935609076031</v>
      </c>
      <c r="G78" s="1"/>
    </row>
    <row r="79" spans="1:7" ht="14.1" customHeight="1" x14ac:dyDescent="0.25">
      <c r="A79" s="1" t="s">
        <v>698</v>
      </c>
      <c r="B79" s="1" t="s">
        <v>699</v>
      </c>
      <c r="C79" s="1" t="s">
        <v>253</v>
      </c>
      <c r="D79" s="1" t="s">
        <v>253</v>
      </c>
      <c r="F79" s="1" t="s">
        <v>641</v>
      </c>
      <c r="G79" s="1"/>
    </row>
    <row r="80" spans="1:7" ht="14.1" customHeight="1" x14ac:dyDescent="0.25">
      <c r="A80" s="1" t="s">
        <v>700</v>
      </c>
      <c r="B80" s="1" t="s">
        <v>362</v>
      </c>
      <c r="C80" s="1" t="s">
        <v>641</v>
      </c>
      <c r="D80" s="1" t="s">
        <v>641</v>
      </c>
      <c r="F80" s="1" t="s">
        <v>641</v>
      </c>
      <c r="G80" s="1"/>
    </row>
    <row r="81" spans="1:7" ht="14.85" customHeight="1" x14ac:dyDescent="0.25">
      <c r="A81" s="1" t="s">
        <v>701</v>
      </c>
      <c r="B81" s="1" t="s">
        <v>364</v>
      </c>
      <c r="C81" s="54">
        <v>0</v>
      </c>
      <c r="D81" s="54">
        <v>0</v>
      </c>
      <c r="E81" s="54"/>
      <c r="F81" s="54">
        <v>0</v>
      </c>
      <c r="G81" s="1"/>
    </row>
    <row r="82" spans="1:7" ht="14.85" customHeight="1" x14ac:dyDescent="0.25">
      <c r="A82" s="1" t="s">
        <v>702</v>
      </c>
      <c r="B82" s="1" t="s">
        <v>366</v>
      </c>
      <c r="C82" s="54">
        <v>0</v>
      </c>
      <c r="D82" s="54">
        <v>0</v>
      </c>
      <c r="E82" s="54"/>
      <c r="F82" s="54">
        <v>0</v>
      </c>
      <c r="G82" s="1"/>
    </row>
    <row r="83" spans="1:7" ht="14.1" customHeight="1" x14ac:dyDescent="0.25">
      <c r="A83" s="1" t="s">
        <v>703</v>
      </c>
      <c r="B83" s="1" t="s">
        <v>368</v>
      </c>
      <c r="C83" s="1" t="s">
        <v>641</v>
      </c>
      <c r="D83" s="1" t="s">
        <v>641</v>
      </c>
      <c r="F83" s="1" t="s">
        <v>641</v>
      </c>
      <c r="G83" s="1"/>
    </row>
    <row r="84" spans="1:7" ht="14.1" customHeight="1" x14ac:dyDescent="0.25">
      <c r="A84" s="1" t="s">
        <v>704</v>
      </c>
      <c r="B84" s="1" t="s">
        <v>705</v>
      </c>
      <c r="C84" s="1" t="s">
        <v>253</v>
      </c>
      <c r="D84" s="1" t="s">
        <v>253</v>
      </c>
      <c r="F84" s="1" t="s">
        <v>641</v>
      </c>
      <c r="G84" s="1"/>
    </row>
    <row r="85" spans="1:7" ht="14.1" customHeight="1" x14ac:dyDescent="0.25">
      <c r="A85" s="1" t="s">
        <v>706</v>
      </c>
      <c r="B85" s="1" t="s">
        <v>707</v>
      </c>
      <c r="C85" s="1" t="s">
        <v>253</v>
      </c>
      <c r="D85" s="1" t="s">
        <v>253</v>
      </c>
      <c r="F85" s="1" t="s">
        <v>641</v>
      </c>
      <c r="G85" s="1"/>
    </row>
    <row r="86" spans="1:7" ht="14.85" customHeight="1" x14ac:dyDescent="0.25">
      <c r="A86" s="1" t="s">
        <v>708</v>
      </c>
      <c r="B86" s="1" t="s">
        <v>374</v>
      </c>
      <c r="C86" s="54">
        <v>0.23549844281174101</v>
      </c>
      <c r="D86" s="54">
        <v>6.1749817340944464</v>
      </c>
      <c r="E86" s="54"/>
      <c r="F86" s="54">
        <v>1.1985233802096931</v>
      </c>
      <c r="G86" s="1"/>
    </row>
    <row r="87" spans="1:7" ht="14.1" customHeight="1" x14ac:dyDescent="0.25">
      <c r="A87" s="1" t="s">
        <v>709</v>
      </c>
      <c r="B87" s="1" t="s">
        <v>309</v>
      </c>
      <c r="C87" s="54">
        <v>0</v>
      </c>
      <c r="D87" s="54">
        <v>0</v>
      </c>
      <c r="E87" s="54"/>
      <c r="F87" s="54">
        <v>0</v>
      </c>
      <c r="G87" s="1"/>
    </row>
    <row r="88" spans="1:7" ht="15" customHeight="1" outlineLevel="1" x14ac:dyDescent="0.25">
      <c r="A88" s="1" t="s">
        <v>710</v>
      </c>
      <c r="B88" s="32" t="s">
        <v>183</v>
      </c>
      <c r="G88" s="1"/>
    </row>
    <row r="89" spans="1:7" ht="15" customHeight="1" outlineLevel="1" x14ac:dyDescent="0.25">
      <c r="A89" s="1" t="s">
        <v>711</v>
      </c>
      <c r="B89" s="32" t="s">
        <v>183</v>
      </c>
      <c r="G89" s="1"/>
    </row>
    <row r="90" spans="1:7" ht="15" customHeight="1" outlineLevel="1" x14ac:dyDescent="0.25">
      <c r="A90" s="1" t="s">
        <v>712</v>
      </c>
      <c r="B90" s="32" t="s">
        <v>183</v>
      </c>
      <c r="G90" s="1"/>
    </row>
    <row r="91" spans="1:7" ht="15" customHeight="1" outlineLevel="1" x14ac:dyDescent="0.25">
      <c r="A91" s="1" t="s">
        <v>713</v>
      </c>
      <c r="B91" s="32" t="s">
        <v>183</v>
      </c>
      <c r="G91" s="1"/>
    </row>
    <row r="92" spans="1:7" ht="15" customHeight="1" outlineLevel="1" x14ac:dyDescent="0.25">
      <c r="A92" s="1" t="s">
        <v>714</v>
      </c>
      <c r="B92" s="32" t="s">
        <v>183</v>
      </c>
      <c r="G92" s="1"/>
    </row>
    <row r="93" spans="1:7" ht="15" customHeight="1" outlineLevel="1" x14ac:dyDescent="0.25">
      <c r="A93" s="1" t="s">
        <v>715</v>
      </c>
      <c r="B93" s="32" t="s">
        <v>183</v>
      </c>
      <c r="G93" s="1"/>
    </row>
    <row r="94" spans="1:7" ht="15" customHeight="1" outlineLevel="1" x14ac:dyDescent="0.25">
      <c r="A94" s="1" t="s">
        <v>716</v>
      </c>
      <c r="B94" s="32" t="s">
        <v>183</v>
      </c>
      <c r="G94" s="1"/>
    </row>
    <row r="95" spans="1:7" ht="15" customHeight="1" outlineLevel="1" x14ac:dyDescent="0.25">
      <c r="A95" s="1" t="s">
        <v>717</v>
      </c>
      <c r="B95" s="32" t="s">
        <v>183</v>
      </c>
      <c r="G95" s="1"/>
    </row>
    <row r="96" spans="1:7" ht="15" customHeight="1" outlineLevel="1" x14ac:dyDescent="0.25">
      <c r="A96" s="1" t="s">
        <v>718</v>
      </c>
      <c r="B96" s="32" t="s">
        <v>183</v>
      </c>
      <c r="G96" s="1"/>
    </row>
    <row r="97" spans="1:7" ht="15" customHeight="1" outlineLevel="1" x14ac:dyDescent="0.25">
      <c r="A97" s="1" t="s">
        <v>719</v>
      </c>
      <c r="B97" s="32" t="s">
        <v>183</v>
      </c>
      <c r="G97" s="1"/>
    </row>
    <row r="98" spans="1:7" ht="15" customHeight="1" x14ac:dyDescent="0.25">
      <c r="A98" s="23"/>
      <c r="B98" s="24" t="s">
        <v>1639</v>
      </c>
      <c r="C98" s="23" t="s">
        <v>620</v>
      </c>
      <c r="D98" s="23" t="s">
        <v>621</v>
      </c>
      <c r="E98" s="25"/>
      <c r="F98" s="26" t="s">
        <v>587</v>
      </c>
      <c r="G98" s="26"/>
    </row>
    <row r="99" spans="1:7" ht="15" customHeight="1" x14ac:dyDescent="0.25">
      <c r="A99" s="1" t="s">
        <v>720</v>
      </c>
      <c r="B99" s="1" t="s">
        <v>721</v>
      </c>
      <c r="C99" s="28" t="s">
        <v>253</v>
      </c>
      <c r="D99" s="28" t="s">
        <v>253</v>
      </c>
      <c r="F99" s="28" t="s">
        <v>253</v>
      </c>
      <c r="G99" s="1"/>
    </row>
    <row r="100" spans="1:7" ht="15" customHeight="1" x14ac:dyDescent="0.25">
      <c r="A100" s="1" t="s">
        <v>722</v>
      </c>
      <c r="B100" s="1" t="s">
        <v>721</v>
      </c>
      <c r="C100" s="28" t="s">
        <v>253</v>
      </c>
      <c r="D100" s="28" t="s">
        <v>253</v>
      </c>
      <c r="F100" s="28" t="s">
        <v>253</v>
      </c>
      <c r="G100" s="1"/>
    </row>
    <row r="101" spans="1:7" ht="15" customHeight="1" x14ac:dyDescent="0.25">
      <c r="A101" s="1" t="s">
        <v>723</v>
      </c>
      <c r="B101" s="1" t="s">
        <v>721</v>
      </c>
      <c r="C101" s="28" t="s">
        <v>253</v>
      </c>
      <c r="D101" s="28" t="s">
        <v>253</v>
      </c>
      <c r="F101" s="28" t="s">
        <v>253</v>
      </c>
      <c r="G101" s="1"/>
    </row>
    <row r="102" spans="1:7" ht="15" customHeight="1" x14ac:dyDescent="0.25">
      <c r="A102" s="1" t="s">
        <v>724</v>
      </c>
      <c r="B102" s="1" t="s">
        <v>721</v>
      </c>
      <c r="C102" s="28" t="s">
        <v>253</v>
      </c>
      <c r="D102" s="28" t="s">
        <v>253</v>
      </c>
      <c r="F102" s="28" t="s">
        <v>253</v>
      </c>
      <c r="G102" s="1"/>
    </row>
    <row r="103" spans="1:7" ht="15" customHeight="1" x14ac:dyDescent="0.25">
      <c r="A103" s="1" t="s">
        <v>725</v>
      </c>
      <c r="B103" s="1" t="s">
        <v>721</v>
      </c>
      <c r="C103" s="28" t="s">
        <v>253</v>
      </c>
      <c r="D103" s="28" t="s">
        <v>253</v>
      </c>
      <c r="F103" s="28" t="s">
        <v>253</v>
      </c>
      <c r="G103" s="1"/>
    </row>
    <row r="104" spans="1:7" ht="15" customHeight="1" x14ac:dyDescent="0.25">
      <c r="A104" s="1" t="s">
        <v>726</v>
      </c>
      <c r="B104" s="1" t="s">
        <v>721</v>
      </c>
      <c r="C104" s="28" t="s">
        <v>253</v>
      </c>
      <c r="D104" s="28" t="s">
        <v>253</v>
      </c>
      <c r="F104" s="28" t="s">
        <v>253</v>
      </c>
      <c r="G104" s="1"/>
    </row>
    <row r="105" spans="1:7" ht="15" customHeight="1" x14ac:dyDescent="0.25">
      <c r="A105" s="1" t="s">
        <v>727</v>
      </c>
      <c r="B105" s="1" t="s">
        <v>721</v>
      </c>
      <c r="C105" s="28" t="s">
        <v>253</v>
      </c>
      <c r="D105" s="28" t="s">
        <v>253</v>
      </c>
      <c r="F105" s="28" t="s">
        <v>253</v>
      </c>
      <c r="G105" s="1"/>
    </row>
    <row r="106" spans="1:7" ht="15" customHeight="1" x14ac:dyDescent="0.25">
      <c r="A106" s="1" t="s">
        <v>728</v>
      </c>
      <c r="B106" s="1" t="s">
        <v>721</v>
      </c>
      <c r="C106" s="28" t="s">
        <v>253</v>
      </c>
      <c r="D106" s="28" t="s">
        <v>253</v>
      </c>
      <c r="F106" s="28" t="s">
        <v>253</v>
      </c>
      <c r="G106" s="1"/>
    </row>
    <row r="107" spans="1:7" ht="15" customHeight="1" x14ac:dyDescent="0.25">
      <c r="A107" s="1" t="s">
        <v>729</v>
      </c>
      <c r="B107" s="1" t="s">
        <v>721</v>
      </c>
      <c r="C107" s="28" t="s">
        <v>253</v>
      </c>
      <c r="D107" s="28" t="s">
        <v>253</v>
      </c>
      <c r="F107" s="28" t="s">
        <v>253</v>
      </c>
      <c r="G107" s="1"/>
    </row>
    <row r="108" spans="1:7" ht="15" customHeight="1" x14ac:dyDescent="0.25">
      <c r="A108" s="1" t="s">
        <v>730</v>
      </c>
      <c r="B108" s="1" t="s">
        <v>721</v>
      </c>
      <c r="C108" s="28" t="s">
        <v>253</v>
      </c>
      <c r="D108" s="28" t="s">
        <v>253</v>
      </c>
      <c r="F108" s="28" t="s">
        <v>253</v>
      </c>
      <c r="G108" s="1"/>
    </row>
    <row r="109" spans="1:7" ht="15" customHeight="1" x14ac:dyDescent="0.25">
      <c r="A109" s="1" t="s">
        <v>731</v>
      </c>
      <c r="B109" s="1" t="s">
        <v>721</v>
      </c>
      <c r="C109" s="28" t="s">
        <v>253</v>
      </c>
      <c r="D109" s="28" t="s">
        <v>253</v>
      </c>
      <c r="F109" s="28" t="s">
        <v>253</v>
      </c>
      <c r="G109" s="1"/>
    </row>
    <row r="110" spans="1:7" ht="15" customHeight="1" x14ac:dyDescent="0.25">
      <c r="A110" s="1" t="s">
        <v>732</v>
      </c>
      <c r="B110" s="1" t="s">
        <v>721</v>
      </c>
      <c r="C110" s="28" t="s">
        <v>253</v>
      </c>
      <c r="D110" s="28" t="s">
        <v>253</v>
      </c>
      <c r="F110" s="28" t="s">
        <v>253</v>
      </c>
      <c r="G110" s="1"/>
    </row>
    <row r="111" spans="1:7" ht="15" customHeight="1" x14ac:dyDescent="0.25">
      <c r="A111" s="1" t="s">
        <v>733</v>
      </c>
      <c r="B111" s="1" t="s">
        <v>721</v>
      </c>
      <c r="C111" s="28" t="s">
        <v>253</v>
      </c>
      <c r="D111" s="28" t="s">
        <v>253</v>
      </c>
      <c r="F111" s="28" t="s">
        <v>253</v>
      </c>
      <c r="G111" s="1"/>
    </row>
    <row r="112" spans="1:7" ht="15" customHeight="1" x14ac:dyDescent="0.25">
      <c r="A112" s="1" t="s">
        <v>734</v>
      </c>
      <c r="B112" s="1" t="s">
        <v>721</v>
      </c>
      <c r="C112" s="28" t="s">
        <v>253</v>
      </c>
      <c r="D112" s="28" t="s">
        <v>253</v>
      </c>
      <c r="F112" s="28" t="s">
        <v>253</v>
      </c>
      <c r="G112" s="1"/>
    </row>
    <row r="113" spans="1:7" ht="15" customHeight="1" x14ac:dyDescent="0.25">
      <c r="A113" s="1" t="s">
        <v>735</v>
      </c>
      <c r="B113" s="1" t="s">
        <v>721</v>
      </c>
      <c r="C113" s="28" t="s">
        <v>253</v>
      </c>
      <c r="D113" s="28" t="s">
        <v>253</v>
      </c>
      <c r="F113" s="28" t="s">
        <v>253</v>
      </c>
      <c r="G113" s="1"/>
    </row>
    <row r="114" spans="1:7" ht="15" customHeight="1" x14ac:dyDescent="0.25">
      <c r="A114" s="1" t="s">
        <v>736</v>
      </c>
      <c r="B114" s="1" t="s">
        <v>721</v>
      </c>
      <c r="C114" s="28" t="s">
        <v>253</v>
      </c>
      <c r="D114" s="28" t="s">
        <v>253</v>
      </c>
      <c r="F114" s="28" t="s">
        <v>253</v>
      </c>
      <c r="G114" s="1"/>
    </row>
    <row r="115" spans="1:7" ht="15" customHeight="1" x14ac:dyDescent="0.25">
      <c r="A115" s="1" t="s">
        <v>737</v>
      </c>
      <c r="B115" s="1" t="s">
        <v>721</v>
      </c>
      <c r="C115" s="28" t="s">
        <v>253</v>
      </c>
      <c r="D115" s="28" t="s">
        <v>253</v>
      </c>
      <c r="F115" s="28" t="s">
        <v>253</v>
      </c>
      <c r="G115" s="1"/>
    </row>
    <row r="116" spans="1:7" ht="15" customHeight="1" x14ac:dyDescent="0.25">
      <c r="A116" s="1" t="s">
        <v>738</v>
      </c>
      <c r="B116" s="1" t="s">
        <v>721</v>
      </c>
      <c r="C116" s="28" t="s">
        <v>253</v>
      </c>
      <c r="D116" s="28" t="s">
        <v>253</v>
      </c>
      <c r="F116" s="28" t="s">
        <v>253</v>
      </c>
      <c r="G116" s="1"/>
    </row>
    <row r="117" spans="1:7" ht="15" customHeight="1" x14ac:dyDescent="0.25">
      <c r="A117" s="1" t="s">
        <v>739</v>
      </c>
      <c r="B117" s="1" t="s">
        <v>721</v>
      </c>
      <c r="C117" s="28" t="s">
        <v>253</v>
      </c>
      <c r="D117" s="28" t="s">
        <v>253</v>
      </c>
      <c r="F117" s="28" t="s">
        <v>253</v>
      </c>
      <c r="G117" s="1"/>
    </row>
    <row r="118" spans="1:7" ht="15" customHeight="1" x14ac:dyDescent="0.25">
      <c r="A118" s="1" t="s">
        <v>740</v>
      </c>
      <c r="B118" s="1" t="s">
        <v>721</v>
      </c>
      <c r="C118" s="28" t="s">
        <v>253</v>
      </c>
      <c r="D118" s="28" t="s">
        <v>253</v>
      </c>
      <c r="F118" s="28" t="s">
        <v>253</v>
      </c>
      <c r="G118" s="1"/>
    </row>
    <row r="119" spans="1:7" ht="15" customHeight="1" x14ac:dyDescent="0.25">
      <c r="A119" s="1" t="s">
        <v>741</v>
      </c>
      <c r="B119" s="1" t="s">
        <v>721</v>
      </c>
      <c r="C119" s="28" t="s">
        <v>253</v>
      </c>
      <c r="D119" s="28" t="s">
        <v>253</v>
      </c>
      <c r="F119" s="28" t="s">
        <v>253</v>
      </c>
      <c r="G119" s="1"/>
    </row>
    <row r="120" spans="1:7" ht="15" customHeight="1" x14ac:dyDescent="0.25">
      <c r="A120" s="1" t="s">
        <v>742</v>
      </c>
      <c r="B120" s="1" t="s">
        <v>721</v>
      </c>
      <c r="C120" s="28" t="s">
        <v>253</v>
      </c>
      <c r="D120" s="28" t="s">
        <v>253</v>
      </c>
      <c r="F120" s="28" t="s">
        <v>253</v>
      </c>
      <c r="G120" s="1"/>
    </row>
    <row r="121" spans="1:7" ht="15" customHeight="1" x14ac:dyDescent="0.25">
      <c r="A121" s="1" t="s">
        <v>743</v>
      </c>
      <c r="B121" s="1" t="s">
        <v>721</v>
      </c>
      <c r="C121" s="28" t="s">
        <v>253</v>
      </c>
      <c r="D121" s="28" t="s">
        <v>253</v>
      </c>
      <c r="F121" s="28" t="s">
        <v>253</v>
      </c>
      <c r="G121" s="1"/>
    </row>
    <row r="122" spans="1:7" ht="15" customHeight="1" x14ac:dyDescent="0.25">
      <c r="A122" s="1" t="s">
        <v>744</v>
      </c>
      <c r="B122" s="1" t="s">
        <v>721</v>
      </c>
      <c r="C122" s="28" t="s">
        <v>253</v>
      </c>
      <c r="D122" s="28" t="s">
        <v>253</v>
      </c>
      <c r="F122" s="28" t="s">
        <v>253</v>
      </c>
      <c r="G122" s="1"/>
    </row>
    <row r="123" spans="1:7" ht="15" customHeight="1" x14ac:dyDescent="0.25">
      <c r="A123" s="1" t="s">
        <v>745</v>
      </c>
      <c r="B123" s="1" t="s">
        <v>721</v>
      </c>
      <c r="C123" s="28" t="s">
        <v>253</v>
      </c>
      <c r="D123" s="28" t="s">
        <v>253</v>
      </c>
      <c r="F123" s="28" t="s">
        <v>253</v>
      </c>
      <c r="G123" s="1"/>
    </row>
    <row r="124" spans="1:7" ht="15" customHeight="1" x14ac:dyDescent="0.25">
      <c r="A124" s="1" t="s">
        <v>746</v>
      </c>
      <c r="B124" s="1" t="s">
        <v>721</v>
      </c>
      <c r="C124" s="28" t="s">
        <v>253</v>
      </c>
      <c r="D124" s="28" t="s">
        <v>253</v>
      </c>
      <c r="F124" s="28" t="s">
        <v>253</v>
      </c>
      <c r="G124" s="1"/>
    </row>
    <row r="125" spans="1:7" ht="15" customHeight="1" x14ac:dyDescent="0.25">
      <c r="A125" s="1" t="s">
        <v>747</v>
      </c>
      <c r="B125" s="1" t="s">
        <v>721</v>
      </c>
      <c r="C125" s="28" t="s">
        <v>253</v>
      </c>
      <c r="D125" s="28" t="s">
        <v>253</v>
      </c>
      <c r="F125" s="28" t="s">
        <v>253</v>
      </c>
      <c r="G125" s="1"/>
    </row>
    <row r="126" spans="1:7" ht="15" customHeight="1" x14ac:dyDescent="0.25">
      <c r="A126" s="1" t="s">
        <v>748</v>
      </c>
      <c r="B126" s="1" t="s">
        <v>721</v>
      </c>
      <c r="C126" s="28" t="s">
        <v>253</v>
      </c>
      <c r="D126" s="28" t="s">
        <v>253</v>
      </c>
      <c r="F126" s="28" t="s">
        <v>253</v>
      </c>
      <c r="G126" s="1"/>
    </row>
    <row r="127" spans="1:7" ht="15" customHeight="1" x14ac:dyDescent="0.25">
      <c r="A127" s="1" t="s">
        <v>749</v>
      </c>
      <c r="B127" s="1" t="s">
        <v>721</v>
      </c>
      <c r="C127" s="28" t="s">
        <v>253</v>
      </c>
      <c r="D127" s="28" t="s">
        <v>253</v>
      </c>
      <c r="F127" s="28" t="s">
        <v>253</v>
      </c>
      <c r="G127" s="1"/>
    </row>
    <row r="128" spans="1:7" ht="15" customHeight="1" x14ac:dyDescent="0.25">
      <c r="A128" s="1" t="s">
        <v>750</v>
      </c>
      <c r="B128" s="1" t="s">
        <v>721</v>
      </c>
      <c r="C128" s="28" t="s">
        <v>253</v>
      </c>
      <c r="D128" s="28" t="s">
        <v>253</v>
      </c>
      <c r="F128" s="28" t="s">
        <v>253</v>
      </c>
      <c r="G128" s="1"/>
    </row>
    <row r="129" spans="1:7" ht="15" customHeight="1" x14ac:dyDescent="0.25">
      <c r="A129" s="1" t="s">
        <v>751</v>
      </c>
      <c r="B129" s="1" t="s">
        <v>721</v>
      </c>
      <c r="C129" s="28" t="s">
        <v>253</v>
      </c>
      <c r="D129" s="28" t="s">
        <v>253</v>
      </c>
      <c r="F129" s="28" t="s">
        <v>253</v>
      </c>
      <c r="G129" s="1"/>
    </row>
    <row r="130" spans="1:7" ht="15" customHeight="1" x14ac:dyDescent="0.25">
      <c r="A130" s="1" t="s">
        <v>752</v>
      </c>
      <c r="B130" s="1" t="s">
        <v>721</v>
      </c>
      <c r="C130" s="28" t="s">
        <v>253</v>
      </c>
      <c r="D130" s="28" t="s">
        <v>253</v>
      </c>
      <c r="F130" s="28" t="s">
        <v>253</v>
      </c>
      <c r="G130" s="1"/>
    </row>
    <row r="131" spans="1:7" ht="15" customHeight="1" x14ac:dyDescent="0.25">
      <c r="A131" s="1" t="s">
        <v>753</v>
      </c>
      <c r="B131" s="1" t="s">
        <v>721</v>
      </c>
      <c r="C131" s="28" t="s">
        <v>253</v>
      </c>
      <c r="D131" s="28" t="s">
        <v>253</v>
      </c>
      <c r="F131" s="28" t="s">
        <v>253</v>
      </c>
      <c r="G131" s="1"/>
    </row>
    <row r="132" spans="1:7" ht="15" customHeight="1" x14ac:dyDescent="0.25">
      <c r="A132" s="1" t="s">
        <v>754</v>
      </c>
      <c r="B132" s="1" t="s">
        <v>721</v>
      </c>
      <c r="C132" s="28" t="s">
        <v>253</v>
      </c>
      <c r="D132" s="28" t="s">
        <v>253</v>
      </c>
      <c r="F132" s="28" t="s">
        <v>253</v>
      </c>
      <c r="G132" s="1"/>
    </row>
    <row r="133" spans="1:7" ht="15" customHeight="1" x14ac:dyDescent="0.25">
      <c r="A133" s="1" t="s">
        <v>755</v>
      </c>
      <c r="B133" s="1" t="s">
        <v>721</v>
      </c>
      <c r="C133" s="28" t="s">
        <v>253</v>
      </c>
      <c r="D133" s="28" t="s">
        <v>253</v>
      </c>
      <c r="F133" s="28" t="s">
        <v>253</v>
      </c>
      <c r="G133" s="1"/>
    </row>
    <row r="134" spans="1:7" ht="15" customHeight="1" x14ac:dyDescent="0.25">
      <c r="A134" s="1" t="s">
        <v>756</v>
      </c>
      <c r="B134" s="1" t="s">
        <v>721</v>
      </c>
      <c r="C134" s="28" t="s">
        <v>253</v>
      </c>
      <c r="D134" s="28" t="s">
        <v>253</v>
      </c>
      <c r="F134" s="28" t="s">
        <v>253</v>
      </c>
      <c r="G134" s="1"/>
    </row>
    <row r="135" spans="1:7" ht="15" customHeight="1" x14ac:dyDescent="0.25">
      <c r="A135" s="1" t="s">
        <v>757</v>
      </c>
      <c r="B135" s="1" t="s">
        <v>721</v>
      </c>
      <c r="C135" s="28" t="s">
        <v>253</v>
      </c>
      <c r="D135" s="28" t="s">
        <v>253</v>
      </c>
      <c r="F135" s="28" t="s">
        <v>253</v>
      </c>
      <c r="G135" s="1"/>
    </row>
    <row r="136" spans="1:7" ht="15" customHeight="1" x14ac:dyDescent="0.25">
      <c r="A136" s="1" t="s">
        <v>758</v>
      </c>
      <c r="B136" s="1" t="s">
        <v>721</v>
      </c>
      <c r="C136" s="28" t="s">
        <v>253</v>
      </c>
      <c r="D136" s="28" t="s">
        <v>253</v>
      </c>
      <c r="F136" s="28" t="s">
        <v>253</v>
      </c>
      <c r="G136" s="1"/>
    </row>
    <row r="137" spans="1:7" ht="15" customHeight="1" x14ac:dyDescent="0.25">
      <c r="A137" s="1" t="s">
        <v>759</v>
      </c>
      <c r="B137" s="1" t="s">
        <v>721</v>
      </c>
      <c r="C137" s="28" t="s">
        <v>253</v>
      </c>
      <c r="D137" s="28" t="s">
        <v>253</v>
      </c>
      <c r="F137" s="28" t="s">
        <v>253</v>
      </c>
      <c r="G137" s="1"/>
    </row>
    <row r="138" spans="1:7" ht="15" customHeight="1" x14ac:dyDescent="0.25">
      <c r="A138" s="1" t="s">
        <v>760</v>
      </c>
      <c r="B138" s="1" t="s">
        <v>721</v>
      </c>
      <c r="C138" s="28" t="s">
        <v>253</v>
      </c>
      <c r="D138" s="28" t="s">
        <v>253</v>
      </c>
      <c r="F138" s="28" t="s">
        <v>253</v>
      </c>
      <c r="G138" s="1"/>
    </row>
    <row r="139" spans="1:7" ht="15" customHeight="1" x14ac:dyDescent="0.25">
      <c r="A139" s="1" t="s">
        <v>761</v>
      </c>
      <c r="B139" s="1" t="s">
        <v>721</v>
      </c>
      <c r="C139" s="28" t="s">
        <v>253</v>
      </c>
      <c r="D139" s="28" t="s">
        <v>253</v>
      </c>
      <c r="F139" s="28" t="s">
        <v>253</v>
      </c>
      <c r="G139" s="1"/>
    </row>
    <row r="140" spans="1:7" ht="15" customHeight="1" x14ac:dyDescent="0.25">
      <c r="A140" s="1" t="s">
        <v>762</v>
      </c>
      <c r="B140" s="1" t="s">
        <v>721</v>
      </c>
      <c r="C140" s="28" t="s">
        <v>253</v>
      </c>
      <c r="D140" s="28" t="s">
        <v>253</v>
      </c>
      <c r="F140" s="28" t="s">
        <v>253</v>
      </c>
      <c r="G140" s="1"/>
    </row>
    <row r="141" spans="1:7" ht="15" customHeight="1" x14ac:dyDescent="0.25">
      <c r="A141" s="1" t="s">
        <v>763</v>
      </c>
      <c r="B141" s="1" t="s">
        <v>721</v>
      </c>
      <c r="C141" s="28" t="s">
        <v>253</v>
      </c>
      <c r="D141" s="28" t="s">
        <v>253</v>
      </c>
      <c r="F141" s="28" t="s">
        <v>253</v>
      </c>
      <c r="G141" s="1"/>
    </row>
    <row r="142" spans="1:7" ht="15" customHeight="1" x14ac:dyDescent="0.25">
      <c r="A142" s="1" t="s">
        <v>764</v>
      </c>
      <c r="B142" s="1" t="s">
        <v>721</v>
      </c>
      <c r="C142" s="28" t="s">
        <v>253</v>
      </c>
      <c r="D142" s="28" t="s">
        <v>253</v>
      </c>
      <c r="F142" s="28" t="s">
        <v>253</v>
      </c>
      <c r="G142" s="1"/>
    </row>
    <row r="143" spans="1:7" ht="15" customHeight="1" x14ac:dyDescent="0.25">
      <c r="A143" s="1" t="s">
        <v>765</v>
      </c>
      <c r="B143" s="1" t="s">
        <v>721</v>
      </c>
      <c r="C143" s="28" t="s">
        <v>253</v>
      </c>
      <c r="D143" s="28" t="s">
        <v>253</v>
      </c>
      <c r="F143" s="28" t="s">
        <v>253</v>
      </c>
      <c r="G143" s="1"/>
    </row>
    <row r="144" spans="1:7" ht="15" customHeight="1" x14ac:dyDescent="0.25">
      <c r="A144" s="1" t="s">
        <v>766</v>
      </c>
      <c r="B144" s="1" t="s">
        <v>721</v>
      </c>
      <c r="C144" s="28" t="s">
        <v>253</v>
      </c>
      <c r="D144" s="28" t="s">
        <v>253</v>
      </c>
      <c r="F144" s="28" t="s">
        <v>253</v>
      </c>
      <c r="G144" s="1"/>
    </row>
    <row r="145" spans="1:7" ht="15" customHeight="1" x14ac:dyDescent="0.25">
      <c r="A145" s="1" t="s">
        <v>767</v>
      </c>
      <c r="B145" s="1" t="s">
        <v>721</v>
      </c>
      <c r="C145" s="28" t="s">
        <v>253</v>
      </c>
      <c r="D145" s="28" t="s">
        <v>253</v>
      </c>
      <c r="F145" s="28" t="s">
        <v>253</v>
      </c>
      <c r="G145" s="1"/>
    </row>
    <row r="146" spans="1:7" ht="15" customHeight="1" x14ac:dyDescent="0.25">
      <c r="A146" s="1" t="s">
        <v>768</v>
      </c>
      <c r="B146" s="1" t="s">
        <v>721</v>
      </c>
      <c r="C146" s="28" t="s">
        <v>253</v>
      </c>
      <c r="D146" s="28" t="s">
        <v>253</v>
      </c>
      <c r="F146" s="28" t="s">
        <v>253</v>
      </c>
      <c r="G146" s="1"/>
    </row>
    <row r="147" spans="1:7" ht="15" customHeight="1" x14ac:dyDescent="0.25">
      <c r="A147" s="1" t="s">
        <v>769</v>
      </c>
      <c r="B147" s="1" t="s">
        <v>721</v>
      </c>
      <c r="C147" s="28" t="s">
        <v>253</v>
      </c>
      <c r="D147" s="28" t="s">
        <v>253</v>
      </c>
      <c r="F147" s="28" t="s">
        <v>253</v>
      </c>
      <c r="G147" s="1"/>
    </row>
    <row r="148" spans="1:7" ht="15" customHeight="1" x14ac:dyDescent="0.25">
      <c r="A148" s="1" t="s">
        <v>770</v>
      </c>
      <c r="B148" s="1" t="s">
        <v>721</v>
      </c>
      <c r="C148" s="28" t="s">
        <v>253</v>
      </c>
      <c r="D148" s="28" t="s">
        <v>253</v>
      </c>
      <c r="F148" s="28" t="s">
        <v>253</v>
      </c>
      <c r="G148" s="1"/>
    </row>
    <row r="149" spans="1:7" ht="15" customHeight="1" x14ac:dyDescent="0.25">
      <c r="A149" s="23"/>
      <c r="B149" s="57" t="s">
        <v>771</v>
      </c>
      <c r="C149" s="23" t="s">
        <v>620</v>
      </c>
      <c r="D149" s="23" t="s">
        <v>621</v>
      </c>
      <c r="E149" s="25"/>
      <c r="F149" s="26" t="s">
        <v>587</v>
      </c>
      <c r="G149" s="60"/>
    </row>
    <row r="150" spans="1:7" ht="15" customHeight="1" x14ac:dyDescent="0.25">
      <c r="A150" s="1" t="s">
        <v>772</v>
      </c>
      <c r="B150" s="1" t="s">
        <v>773</v>
      </c>
      <c r="C150" s="28" t="s">
        <v>253</v>
      </c>
      <c r="D150" s="28" t="s">
        <v>253</v>
      </c>
      <c r="E150" s="60"/>
      <c r="F150" s="43">
        <v>0.96</v>
      </c>
      <c r="G150" s="60"/>
    </row>
    <row r="151" spans="1:7" ht="15" customHeight="1" x14ac:dyDescent="0.25">
      <c r="A151" s="1" t="s">
        <v>774</v>
      </c>
      <c r="B151" s="1" t="s">
        <v>775</v>
      </c>
      <c r="C151" s="28" t="s">
        <v>253</v>
      </c>
      <c r="D151" s="28" t="s">
        <v>253</v>
      </c>
      <c r="E151" s="60"/>
      <c r="F151" s="43">
        <f>1-F150</f>
        <v>4.0000000000000036E-2</v>
      </c>
      <c r="G151" s="60"/>
    </row>
    <row r="152" spans="1:7" ht="15" customHeight="1" x14ac:dyDescent="0.25">
      <c r="A152" s="1" t="s">
        <v>776</v>
      </c>
      <c r="B152" s="1" t="s">
        <v>309</v>
      </c>
      <c r="C152" s="28" t="s">
        <v>253</v>
      </c>
      <c r="D152" s="28" t="s">
        <v>253</v>
      </c>
      <c r="E152" s="60"/>
      <c r="F152" s="43">
        <v>0</v>
      </c>
      <c r="G152" s="60"/>
    </row>
    <row r="153" spans="1:7" ht="15" customHeight="1" outlineLevel="1" x14ac:dyDescent="0.25">
      <c r="A153" s="1" t="s">
        <v>777</v>
      </c>
      <c r="E153" s="2"/>
    </row>
    <row r="154" spans="1:7" ht="15" customHeight="1" outlineLevel="1" x14ac:dyDescent="0.25">
      <c r="A154" s="1" t="s">
        <v>778</v>
      </c>
      <c r="E154" s="2"/>
    </row>
    <row r="155" spans="1:7" ht="15" customHeight="1" outlineLevel="1" x14ac:dyDescent="0.25">
      <c r="A155" s="1" t="s">
        <v>779</v>
      </c>
      <c r="E155" s="2"/>
    </row>
    <row r="156" spans="1:7" ht="15" customHeight="1" outlineLevel="1" x14ac:dyDescent="0.25">
      <c r="A156" s="1" t="s">
        <v>780</v>
      </c>
      <c r="E156" s="2"/>
    </row>
    <row r="157" spans="1:7" ht="15" customHeight="1" outlineLevel="1" x14ac:dyDescent="0.25">
      <c r="A157" s="1" t="s">
        <v>781</v>
      </c>
      <c r="E157" s="2"/>
    </row>
    <row r="158" spans="1:7" ht="15" customHeight="1" outlineLevel="1" x14ac:dyDescent="0.25">
      <c r="A158" s="1" t="s">
        <v>782</v>
      </c>
      <c r="E158" s="2"/>
    </row>
    <row r="159" spans="1:7" ht="15" customHeight="1" x14ac:dyDescent="0.25">
      <c r="A159" s="23"/>
      <c r="B159" s="24" t="s">
        <v>783</v>
      </c>
      <c r="C159" s="23" t="s">
        <v>620</v>
      </c>
      <c r="D159" s="23" t="s">
        <v>621</v>
      </c>
      <c r="E159" s="25"/>
      <c r="F159" s="26" t="s">
        <v>587</v>
      </c>
      <c r="G159" s="26"/>
    </row>
    <row r="160" spans="1:7" ht="15" customHeight="1" x14ac:dyDescent="0.25">
      <c r="A160" s="1" t="s">
        <v>784</v>
      </c>
      <c r="B160" s="1" t="s">
        <v>785</v>
      </c>
      <c r="C160" s="28" t="s">
        <v>253</v>
      </c>
      <c r="D160" s="28" t="s">
        <v>253</v>
      </c>
      <c r="E160" s="60"/>
      <c r="F160" s="43">
        <v>0.27004682660320051</v>
      </c>
      <c r="G160" s="60"/>
    </row>
    <row r="161" spans="1:7" ht="15" customHeight="1" x14ac:dyDescent="0.25">
      <c r="A161" s="1" t="s">
        <v>786</v>
      </c>
      <c r="B161" s="1" t="s">
        <v>787</v>
      </c>
      <c r="C161" s="28" t="s">
        <v>253</v>
      </c>
      <c r="D161" s="28" t="s">
        <v>253</v>
      </c>
      <c r="E161" s="60"/>
      <c r="F161" s="43">
        <f>1-F160</f>
        <v>0.72995317339679944</v>
      </c>
      <c r="G161" s="60"/>
    </row>
    <row r="162" spans="1:7" ht="15" customHeight="1" x14ac:dyDescent="0.25">
      <c r="A162" s="1" t="s">
        <v>788</v>
      </c>
      <c r="B162" s="1" t="s">
        <v>309</v>
      </c>
      <c r="C162" s="28" t="s">
        <v>253</v>
      </c>
      <c r="D162" s="28" t="s">
        <v>253</v>
      </c>
      <c r="E162" s="60"/>
      <c r="F162" s="43">
        <v>0</v>
      </c>
      <c r="G162" s="60"/>
    </row>
    <row r="163" spans="1:7" ht="15" customHeight="1" outlineLevel="1" x14ac:dyDescent="0.25">
      <c r="A163" s="1" t="s">
        <v>789</v>
      </c>
      <c r="C163" s="1" t="s">
        <v>790</v>
      </c>
      <c r="D163" s="1" t="s">
        <v>790</v>
      </c>
      <c r="E163" s="2"/>
      <c r="F163" s="1" t="s">
        <v>790</v>
      </c>
    </row>
    <row r="164" spans="1:7" ht="15" customHeight="1" outlineLevel="1" x14ac:dyDescent="0.25">
      <c r="A164" s="1" t="s">
        <v>791</v>
      </c>
      <c r="E164" s="2"/>
    </row>
    <row r="165" spans="1:7" ht="15" customHeight="1" outlineLevel="1" x14ac:dyDescent="0.25">
      <c r="A165" s="1" t="s">
        <v>792</v>
      </c>
      <c r="E165" s="2"/>
    </row>
    <row r="166" spans="1:7" ht="15" customHeight="1" outlineLevel="1" x14ac:dyDescent="0.25">
      <c r="A166" s="1" t="s">
        <v>793</v>
      </c>
      <c r="E166" s="2"/>
    </row>
    <row r="167" spans="1:7" ht="15" customHeight="1" outlineLevel="1" x14ac:dyDescent="0.25">
      <c r="A167" s="1" t="s">
        <v>794</v>
      </c>
      <c r="E167" s="2"/>
    </row>
    <row r="168" spans="1:7" ht="15" customHeight="1" outlineLevel="1" x14ac:dyDescent="0.25">
      <c r="A168" s="1" t="s">
        <v>795</v>
      </c>
      <c r="E168" s="2"/>
    </row>
    <row r="169" spans="1:7" ht="15" customHeight="1" x14ac:dyDescent="0.25">
      <c r="A169" s="23"/>
      <c r="B169" s="24" t="s">
        <v>796</v>
      </c>
      <c r="C169" s="23" t="s">
        <v>620</v>
      </c>
      <c r="D169" s="23" t="s">
        <v>621</v>
      </c>
      <c r="E169" s="25"/>
      <c r="F169" s="26" t="s">
        <v>587</v>
      </c>
      <c r="G169" s="26"/>
    </row>
    <row r="170" spans="1:7" ht="15" customHeight="1" x14ac:dyDescent="0.25">
      <c r="A170" s="1" t="s">
        <v>797</v>
      </c>
      <c r="B170" s="2" t="s">
        <v>798</v>
      </c>
      <c r="C170" s="28" t="s">
        <v>253</v>
      </c>
      <c r="D170" s="28" t="s">
        <v>253</v>
      </c>
      <c r="E170" s="2"/>
      <c r="F170" s="28">
        <v>5.1326297653672207E-2</v>
      </c>
    </row>
    <row r="171" spans="1:7" ht="15" customHeight="1" x14ac:dyDescent="0.25">
      <c r="A171" s="1" t="s">
        <v>799</v>
      </c>
      <c r="B171" s="2" t="s">
        <v>800</v>
      </c>
      <c r="C171" s="28" t="s">
        <v>253</v>
      </c>
      <c r="D171" s="28" t="s">
        <v>253</v>
      </c>
      <c r="E171" s="2"/>
      <c r="F171" s="28">
        <v>0.1024294215845649</v>
      </c>
    </row>
    <row r="172" spans="1:7" ht="15" customHeight="1" x14ac:dyDescent="0.25">
      <c r="A172" s="1" t="s">
        <v>801</v>
      </c>
      <c r="B172" s="2" t="s">
        <v>802</v>
      </c>
      <c r="C172" s="28" t="s">
        <v>253</v>
      </c>
      <c r="D172" s="28" t="s">
        <v>253</v>
      </c>
      <c r="F172" s="28">
        <v>0.1234406787964146</v>
      </c>
    </row>
    <row r="173" spans="1:7" ht="15" customHeight="1" x14ac:dyDescent="0.25">
      <c r="A173" s="1" t="s">
        <v>803</v>
      </c>
      <c r="B173" s="2" t="s">
        <v>804</v>
      </c>
      <c r="C173" s="28" t="s">
        <v>253</v>
      </c>
      <c r="D173" s="28" t="s">
        <v>253</v>
      </c>
      <c r="F173" s="28">
        <v>0.1182930488300081</v>
      </c>
    </row>
    <row r="174" spans="1:7" ht="15" customHeight="1" x14ac:dyDescent="0.25">
      <c r="A174" s="1" t="s">
        <v>805</v>
      </c>
      <c r="B174" s="2" t="s">
        <v>806</v>
      </c>
      <c r="C174" s="28" t="s">
        <v>253</v>
      </c>
      <c r="D174" s="28" t="s">
        <v>253</v>
      </c>
      <c r="F174" s="28">
        <v>0.60451073606462113</v>
      </c>
    </row>
    <row r="175" spans="1:7" ht="14.85" customHeight="1" outlineLevel="1" x14ac:dyDescent="0.25">
      <c r="A175" s="1" t="s">
        <v>807</v>
      </c>
      <c r="B175" s="2"/>
      <c r="F175" s="28"/>
    </row>
    <row r="176" spans="1:7" ht="15" customHeight="1" outlineLevel="1" x14ac:dyDescent="0.25">
      <c r="A176" s="1" t="s">
        <v>808</v>
      </c>
      <c r="B176" s="2"/>
    </row>
    <row r="177" spans="1:7" ht="15" customHeight="1" outlineLevel="1" x14ac:dyDescent="0.25">
      <c r="A177" s="1" t="s">
        <v>809</v>
      </c>
      <c r="B177" s="2"/>
    </row>
    <row r="178" spans="1:7" ht="15" customHeight="1" outlineLevel="1" x14ac:dyDescent="0.25">
      <c r="A178" s="1" t="s">
        <v>810</v>
      </c>
      <c r="B178" s="2"/>
    </row>
    <row r="179" spans="1:7" ht="15" customHeight="1" x14ac:dyDescent="0.25">
      <c r="A179" s="23"/>
      <c r="B179" s="57" t="s">
        <v>811</v>
      </c>
      <c r="C179" s="23" t="s">
        <v>620</v>
      </c>
      <c r="D179" s="23" t="s">
        <v>621</v>
      </c>
      <c r="E179" s="25"/>
      <c r="F179" s="26" t="s">
        <v>587</v>
      </c>
      <c r="G179" s="26"/>
    </row>
    <row r="180" spans="1:7" ht="15" customHeight="1" x14ac:dyDescent="0.25">
      <c r="A180" s="1" t="s">
        <v>812</v>
      </c>
      <c r="B180" s="1" t="s">
        <v>813</v>
      </c>
      <c r="C180" s="28" t="s">
        <v>253</v>
      </c>
      <c r="D180" s="28" t="s">
        <v>253</v>
      </c>
      <c r="E180" s="2"/>
      <c r="F180" s="28">
        <v>4.9390905861043189E-4</v>
      </c>
    </row>
    <row r="181" spans="1:7" ht="15" hidden="1" customHeight="1" outlineLevel="1" x14ac:dyDescent="0.25">
      <c r="A181" s="1" t="s">
        <v>814</v>
      </c>
      <c r="E181" s="2"/>
    </row>
    <row r="182" spans="1:7" ht="15" hidden="1" customHeight="1" outlineLevel="1" x14ac:dyDescent="0.25">
      <c r="A182" s="1" t="s">
        <v>815</v>
      </c>
      <c r="E182" s="2"/>
    </row>
    <row r="183" spans="1:7" ht="15" hidden="1" customHeight="1" outlineLevel="1" x14ac:dyDescent="0.25">
      <c r="A183" s="1" t="s">
        <v>816</v>
      </c>
      <c r="E183" s="2"/>
    </row>
    <row r="184" spans="1:7" ht="15" hidden="1" customHeight="1" outlineLevel="1" x14ac:dyDescent="0.25">
      <c r="A184" s="1" t="s">
        <v>817</v>
      </c>
      <c r="E184" s="2"/>
    </row>
    <row r="185" spans="1:7" ht="18.75" customHeight="1" x14ac:dyDescent="0.25">
      <c r="A185" s="61"/>
      <c r="B185" s="62" t="s">
        <v>584</v>
      </c>
      <c r="C185" s="61"/>
      <c r="D185" s="61"/>
      <c r="E185" s="61"/>
      <c r="F185" s="63"/>
      <c r="G185" s="63"/>
    </row>
    <row r="186" spans="1:7" ht="15" customHeight="1" x14ac:dyDescent="0.25">
      <c r="A186" s="23"/>
      <c r="B186" s="24" t="s">
        <v>818</v>
      </c>
      <c r="C186" s="23" t="s">
        <v>819</v>
      </c>
      <c r="D186" s="23" t="s">
        <v>820</v>
      </c>
      <c r="E186" s="25"/>
      <c r="F186" s="23" t="s">
        <v>821</v>
      </c>
      <c r="G186" s="23" t="s">
        <v>822</v>
      </c>
    </row>
    <row r="187" spans="1:7" ht="14.1" customHeight="1" x14ac:dyDescent="0.25">
      <c r="A187" s="1" t="s">
        <v>823</v>
      </c>
      <c r="B187" s="1" t="s">
        <v>824</v>
      </c>
      <c r="C187" s="64">
        <f>C12/D187*1000</f>
        <v>125.67478296181663</v>
      </c>
      <c r="D187" s="30">
        <f>C28</f>
        <v>182226</v>
      </c>
      <c r="E187" s="19"/>
      <c r="F187" s="34"/>
      <c r="G187" s="34"/>
    </row>
    <row r="188" spans="1:7" ht="15" customHeight="1" x14ac:dyDescent="0.25">
      <c r="A188" s="19"/>
      <c r="B188" s="65"/>
      <c r="C188" s="19"/>
      <c r="D188" s="19"/>
      <c r="E188" s="19"/>
      <c r="F188" s="34"/>
      <c r="G188" s="34"/>
    </row>
    <row r="189" spans="1:7" ht="15" customHeight="1" x14ac:dyDescent="0.25">
      <c r="B189" s="19" t="s">
        <v>825</v>
      </c>
      <c r="C189" s="19"/>
      <c r="D189" s="19"/>
      <c r="E189" s="19"/>
      <c r="F189" s="34"/>
      <c r="G189" s="34"/>
    </row>
    <row r="190" spans="1:7" ht="15" customHeight="1" x14ac:dyDescent="0.25">
      <c r="A190" s="1" t="s">
        <v>826</v>
      </c>
      <c r="B190" s="1" t="s">
        <v>827</v>
      </c>
      <c r="C190" s="27">
        <v>16974.3</v>
      </c>
      <c r="D190" s="1" t="s">
        <v>253</v>
      </c>
      <c r="E190" s="19"/>
      <c r="F190" s="28">
        <f t="shared" ref="F190:F213" si="1">IF($C$214=0,"",IF(C190="[for completion]","",C190/$C$214))</f>
        <v>0.62101918518044796</v>
      </c>
      <c r="G190" s="28"/>
    </row>
    <row r="191" spans="1:7" ht="15" customHeight="1" x14ac:dyDescent="0.25">
      <c r="A191" s="1" t="s">
        <v>828</v>
      </c>
      <c r="B191" s="1" t="s">
        <v>829</v>
      </c>
      <c r="C191" s="27">
        <v>3088.982</v>
      </c>
      <c r="D191" s="1" t="s">
        <v>253</v>
      </c>
      <c r="E191" s="19"/>
      <c r="F191" s="28">
        <f t="shared" si="1"/>
        <v>0.11301303056250157</v>
      </c>
      <c r="G191" s="28"/>
    </row>
    <row r="192" spans="1:7" ht="15" customHeight="1" x14ac:dyDescent="0.25">
      <c r="A192" s="1" t="s">
        <v>830</v>
      </c>
      <c r="B192" s="1" t="s">
        <v>831</v>
      </c>
      <c r="C192" s="27">
        <v>2219.8960000000002</v>
      </c>
      <c r="D192" s="1" t="s">
        <v>253</v>
      </c>
      <c r="E192" s="19"/>
      <c r="F192" s="28">
        <f t="shared" si="1"/>
        <v>8.1216780963299567E-2</v>
      </c>
      <c r="G192" s="28"/>
    </row>
    <row r="193" spans="1:7" ht="15" customHeight="1" x14ac:dyDescent="0.25">
      <c r="A193" s="1" t="s">
        <v>832</v>
      </c>
      <c r="B193" s="1" t="s">
        <v>833</v>
      </c>
      <c r="C193" s="27">
        <v>5049.7939999999999</v>
      </c>
      <c r="D193" s="1" t="s">
        <v>253</v>
      </c>
      <c r="E193" s="19"/>
      <c r="F193" s="28">
        <f t="shared" si="1"/>
        <v>0.18475100329375085</v>
      </c>
      <c r="G193" s="28"/>
    </row>
    <row r="194" spans="1:7" ht="15" hidden="1" customHeight="1" outlineLevel="1" x14ac:dyDescent="0.25">
      <c r="A194" s="1" t="s">
        <v>834</v>
      </c>
      <c r="B194" s="1" t="s">
        <v>721</v>
      </c>
      <c r="C194" s="27" t="s">
        <v>790</v>
      </c>
      <c r="D194" s="1" t="s">
        <v>253</v>
      </c>
      <c r="E194" s="19"/>
      <c r="F194" s="28" t="str">
        <f t="shared" si="1"/>
        <v/>
      </c>
      <c r="G194" s="28"/>
    </row>
    <row r="195" spans="1:7" ht="15" hidden="1" customHeight="1" outlineLevel="1" x14ac:dyDescent="0.25">
      <c r="A195" s="1" t="s">
        <v>835</v>
      </c>
      <c r="B195" s="1" t="s">
        <v>721</v>
      </c>
      <c r="C195" s="27" t="s">
        <v>790</v>
      </c>
      <c r="D195" s="1" t="s">
        <v>253</v>
      </c>
      <c r="E195" s="19"/>
      <c r="F195" s="28" t="str">
        <f t="shared" si="1"/>
        <v/>
      </c>
      <c r="G195" s="28"/>
    </row>
    <row r="196" spans="1:7" ht="15" hidden="1" customHeight="1" outlineLevel="1" x14ac:dyDescent="0.25">
      <c r="A196" s="1" t="s">
        <v>836</v>
      </c>
      <c r="B196" s="1" t="s">
        <v>721</v>
      </c>
      <c r="C196" s="27" t="s">
        <v>790</v>
      </c>
      <c r="D196" s="1" t="s">
        <v>253</v>
      </c>
      <c r="E196" s="19"/>
      <c r="F196" s="28" t="str">
        <f t="shared" si="1"/>
        <v/>
      </c>
      <c r="G196" s="28"/>
    </row>
    <row r="197" spans="1:7" ht="15" hidden="1" customHeight="1" outlineLevel="1" x14ac:dyDescent="0.25">
      <c r="A197" s="1" t="s">
        <v>837</v>
      </c>
      <c r="B197" s="1" t="s">
        <v>721</v>
      </c>
      <c r="C197" s="27" t="s">
        <v>790</v>
      </c>
      <c r="D197" s="1" t="s">
        <v>253</v>
      </c>
      <c r="E197" s="19"/>
      <c r="F197" s="28" t="str">
        <f t="shared" si="1"/>
        <v/>
      </c>
      <c r="G197" s="28"/>
    </row>
    <row r="198" spans="1:7" ht="15" hidden="1" customHeight="1" outlineLevel="1" x14ac:dyDescent="0.25">
      <c r="A198" s="1" t="s">
        <v>838</v>
      </c>
      <c r="B198" s="1" t="s">
        <v>721</v>
      </c>
      <c r="C198" s="27" t="s">
        <v>790</v>
      </c>
      <c r="D198" s="1" t="s">
        <v>253</v>
      </c>
      <c r="E198" s="19"/>
      <c r="F198" s="28" t="str">
        <f t="shared" si="1"/>
        <v/>
      </c>
      <c r="G198" s="28"/>
    </row>
    <row r="199" spans="1:7" ht="15" hidden="1" customHeight="1" outlineLevel="1" x14ac:dyDescent="0.25">
      <c r="A199" s="1" t="s">
        <v>839</v>
      </c>
      <c r="B199" s="1" t="s">
        <v>721</v>
      </c>
      <c r="C199" s="27" t="s">
        <v>790</v>
      </c>
      <c r="D199" s="1" t="s">
        <v>253</v>
      </c>
      <c r="F199" s="28" t="str">
        <f t="shared" si="1"/>
        <v/>
      </c>
      <c r="G199" s="28"/>
    </row>
    <row r="200" spans="1:7" ht="15" hidden="1" customHeight="1" outlineLevel="1" x14ac:dyDescent="0.25">
      <c r="A200" s="1" t="s">
        <v>840</v>
      </c>
      <c r="B200" s="1" t="s">
        <v>721</v>
      </c>
      <c r="C200" s="27" t="s">
        <v>790</v>
      </c>
      <c r="D200" s="1" t="s">
        <v>253</v>
      </c>
      <c r="F200" s="28" t="str">
        <f t="shared" si="1"/>
        <v/>
      </c>
      <c r="G200" s="28"/>
    </row>
    <row r="201" spans="1:7" ht="15" hidden="1" customHeight="1" outlineLevel="1" x14ac:dyDescent="0.25">
      <c r="A201" s="1" t="s">
        <v>841</v>
      </c>
      <c r="B201" s="1" t="s">
        <v>721</v>
      </c>
      <c r="C201" s="27" t="s">
        <v>790</v>
      </c>
      <c r="D201" s="1" t="s">
        <v>253</v>
      </c>
      <c r="F201" s="28" t="str">
        <f t="shared" si="1"/>
        <v/>
      </c>
      <c r="G201" s="28"/>
    </row>
    <row r="202" spans="1:7" ht="15" hidden="1" customHeight="1" outlineLevel="1" x14ac:dyDescent="0.25">
      <c r="A202" s="1" t="s">
        <v>842</v>
      </c>
      <c r="B202" s="1" t="s">
        <v>721</v>
      </c>
      <c r="C202" s="27" t="s">
        <v>790</v>
      </c>
      <c r="D202" s="1" t="s">
        <v>253</v>
      </c>
      <c r="F202" s="28" t="str">
        <f t="shared" si="1"/>
        <v/>
      </c>
      <c r="G202" s="28"/>
    </row>
    <row r="203" spans="1:7" ht="15" hidden="1" customHeight="1" outlineLevel="1" x14ac:dyDescent="0.25">
      <c r="A203" s="1" t="s">
        <v>843</v>
      </c>
      <c r="B203" s="1" t="s">
        <v>721</v>
      </c>
      <c r="C203" s="27" t="s">
        <v>790</v>
      </c>
      <c r="D203" s="1" t="s">
        <v>253</v>
      </c>
      <c r="F203" s="28" t="str">
        <f t="shared" si="1"/>
        <v/>
      </c>
      <c r="G203" s="28"/>
    </row>
    <row r="204" spans="1:7" ht="15" hidden="1" customHeight="1" outlineLevel="1" x14ac:dyDescent="0.25">
      <c r="A204" s="1" t="s">
        <v>844</v>
      </c>
      <c r="B204" s="1" t="s">
        <v>721</v>
      </c>
      <c r="C204" s="27" t="s">
        <v>790</v>
      </c>
      <c r="D204" s="1" t="s">
        <v>253</v>
      </c>
      <c r="F204" s="28" t="str">
        <f t="shared" si="1"/>
        <v/>
      </c>
      <c r="G204" s="28"/>
    </row>
    <row r="205" spans="1:7" ht="15" hidden="1" customHeight="1" outlineLevel="1" x14ac:dyDescent="0.25">
      <c r="A205" s="1" t="s">
        <v>845</v>
      </c>
      <c r="B205" s="1" t="s">
        <v>721</v>
      </c>
      <c r="C205" s="27" t="s">
        <v>790</v>
      </c>
      <c r="D205" s="1" t="s">
        <v>253</v>
      </c>
      <c r="F205" s="28" t="str">
        <f t="shared" si="1"/>
        <v/>
      </c>
      <c r="G205" s="28"/>
    </row>
    <row r="206" spans="1:7" ht="15" hidden="1" customHeight="1" outlineLevel="1" x14ac:dyDescent="0.25">
      <c r="A206" s="1" t="s">
        <v>846</v>
      </c>
      <c r="B206" s="1" t="s">
        <v>721</v>
      </c>
      <c r="C206" s="27" t="s">
        <v>790</v>
      </c>
      <c r="D206" s="1" t="s">
        <v>253</v>
      </c>
      <c r="E206" s="33"/>
      <c r="F206" s="28" t="str">
        <f t="shared" si="1"/>
        <v/>
      </c>
      <c r="G206" s="28"/>
    </row>
    <row r="207" spans="1:7" ht="15" hidden="1" customHeight="1" outlineLevel="1" x14ac:dyDescent="0.25">
      <c r="A207" s="1" t="s">
        <v>847</v>
      </c>
      <c r="B207" s="1" t="s">
        <v>721</v>
      </c>
      <c r="C207" s="27" t="s">
        <v>790</v>
      </c>
      <c r="D207" s="1" t="s">
        <v>253</v>
      </c>
      <c r="E207" s="33"/>
      <c r="F207" s="28" t="str">
        <f t="shared" si="1"/>
        <v/>
      </c>
      <c r="G207" s="28"/>
    </row>
    <row r="208" spans="1:7" ht="15" hidden="1" customHeight="1" outlineLevel="1" x14ac:dyDescent="0.25">
      <c r="A208" s="1" t="s">
        <v>848</v>
      </c>
      <c r="B208" s="1" t="s">
        <v>721</v>
      </c>
      <c r="C208" s="27" t="s">
        <v>790</v>
      </c>
      <c r="D208" s="1" t="s">
        <v>253</v>
      </c>
      <c r="E208" s="33"/>
      <c r="F208" s="28" t="str">
        <f t="shared" si="1"/>
        <v/>
      </c>
      <c r="G208" s="28"/>
    </row>
    <row r="209" spans="1:7" ht="15" hidden="1" customHeight="1" outlineLevel="1" x14ac:dyDescent="0.25">
      <c r="A209" s="1" t="s">
        <v>849</v>
      </c>
      <c r="B209" s="1" t="s">
        <v>721</v>
      </c>
      <c r="C209" s="27" t="s">
        <v>790</v>
      </c>
      <c r="D209" s="1" t="s">
        <v>253</v>
      </c>
      <c r="E209" s="33"/>
      <c r="F209" s="28" t="str">
        <f t="shared" si="1"/>
        <v/>
      </c>
      <c r="G209" s="28"/>
    </row>
    <row r="210" spans="1:7" ht="15" hidden="1" customHeight="1" outlineLevel="1" x14ac:dyDescent="0.25">
      <c r="A210" s="1" t="s">
        <v>850</v>
      </c>
      <c r="B210" s="1" t="s">
        <v>721</v>
      </c>
      <c r="C210" s="27" t="s">
        <v>790</v>
      </c>
      <c r="D210" s="1" t="s">
        <v>253</v>
      </c>
      <c r="E210" s="33"/>
      <c r="F210" s="28" t="str">
        <f t="shared" si="1"/>
        <v/>
      </c>
      <c r="G210" s="28"/>
    </row>
    <row r="211" spans="1:7" ht="15" hidden="1" customHeight="1" outlineLevel="1" x14ac:dyDescent="0.25">
      <c r="A211" s="1" t="s">
        <v>851</v>
      </c>
      <c r="B211" s="1" t="s">
        <v>721</v>
      </c>
      <c r="C211" s="27" t="s">
        <v>790</v>
      </c>
      <c r="D211" s="1" t="s">
        <v>253</v>
      </c>
      <c r="E211" s="33"/>
      <c r="F211" s="28" t="str">
        <f t="shared" si="1"/>
        <v/>
      </c>
      <c r="G211" s="28"/>
    </row>
    <row r="212" spans="1:7" ht="15" hidden="1" customHeight="1" outlineLevel="1" x14ac:dyDescent="0.25">
      <c r="A212" s="1" t="s">
        <v>852</v>
      </c>
      <c r="B212" s="1" t="s">
        <v>721</v>
      </c>
      <c r="C212" s="27" t="s">
        <v>790</v>
      </c>
      <c r="D212" s="1" t="s">
        <v>253</v>
      </c>
      <c r="E212" s="33"/>
      <c r="F212" s="28" t="str">
        <f t="shared" si="1"/>
        <v/>
      </c>
      <c r="G212" s="28"/>
    </row>
    <row r="213" spans="1:7" ht="15" hidden="1" customHeight="1" outlineLevel="1" x14ac:dyDescent="0.25">
      <c r="A213" s="1" t="s">
        <v>853</v>
      </c>
      <c r="B213" s="1" t="s">
        <v>721</v>
      </c>
      <c r="C213" s="27" t="s">
        <v>790</v>
      </c>
      <c r="D213" s="1" t="s">
        <v>253</v>
      </c>
      <c r="E213" s="33"/>
      <c r="F213" s="28" t="str">
        <f t="shared" si="1"/>
        <v/>
      </c>
      <c r="G213" s="28"/>
    </row>
    <row r="214" spans="1:7" ht="15" customHeight="1" x14ac:dyDescent="0.25">
      <c r="A214" s="1" t="s">
        <v>854</v>
      </c>
      <c r="B214" s="31" t="s">
        <v>181</v>
      </c>
      <c r="C214" s="27">
        <f>SUM(C190:C193)</f>
        <v>27332.972000000002</v>
      </c>
      <c r="D214" s="1">
        <v>0</v>
      </c>
      <c r="E214" s="33"/>
      <c r="F214" s="66">
        <f>SUM(F190:F213)</f>
        <v>0.99999999999999989</v>
      </c>
      <c r="G214" s="33">
        <v>0</v>
      </c>
    </row>
    <row r="215" spans="1:7" ht="15" customHeight="1" x14ac:dyDescent="0.25">
      <c r="A215" s="23"/>
      <c r="B215" s="57" t="s">
        <v>855</v>
      </c>
      <c r="C215" s="23" t="s">
        <v>819</v>
      </c>
      <c r="D215" s="23" t="s">
        <v>820</v>
      </c>
      <c r="E215" s="25"/>
      <c r="F215" s="23" t="s">
        <v>821</v>
      </c>
      <c r="G215" s="23" t="s">
        <v>822</v>
      </c>
    </row>
    <row r="216" spans="1:7" ht="14.85" customHeight="1" x14ac:dyDescent="0.25">
      <c r="A216" s="1" t="s">
        <v>856</v>
      </c>
      <c r="B216" s="1" t="s">
        <v>857</v>
      </c>
      <c r="C216" s="28">
        <v>0.52</v>
      </c>
      <c r="G216" s="1"/>
    </row>
    <row r="217" spans="1:7" ht="15" customHeight="1" x14ac:dyDescent="0.25">
      <c r="G217" s="1"/>
    </row>
    <row r="218" spans="1:7" ht="15" customHeight="1" x14ac:dyDescent="0.25">
      <c r="B218" s="19" t="s">
        <v>858</v>
      </c>
      <c r="G218" s="1"/>
    </row>
    <row r="219" spans="1:7" ht="14.1" customHeight="1" x14ac:dyDescent="0.25">
      <c r="A219" s="1" t="s">
        <v>859</v>
      </c>
      <c r="B219" s="1" t="s">
        <v>860</v>
      </c>
      <c r="C219" s="27">
        <v>4462</v>
      </c>
      <c r="D219" s="1" t="s">
        <v>253</v>
      </c>
      <c r="F219" s="28">
        <f>C219/$C$227</f>
        <v>0.1632460604723116</v>
      </c>
      <c r="G219" s="28"/>
    </row>
    <row r="220" spans="1:7" ht="14.1" customHeight="1" x14ac:dyDescent="0.25">
      <c r="A220" s="1" t="s">
        <v>861</v>
      </c>
      <c r="B220" s="1" t="s">
        <v>862</v>
      </c>
      <c r="C220" s="27">
        <v>3479.6</v>
      </c>
      <c r="D220" s="1" t="s">
        <v>253</v>
      </c>
      <c r="F220" s="28">
        <f>C220/$C$227</f>
        <v>0.12730412192278248</v>
      </c>
      <c r="G220" s="28"/>
    </row>
    <row r="221" spans="1:7" ht="14.1" customHeight="1" x14ac:dyDescent="0.25">
      <c r="A221" s="1" t="s">
        <v>863</v>
      </c>
      <c r="B221" s="1" t="s">
        <v>864</v>
      </c>
      <c r="C221" s="27">
        <v>19391.371999999999</v>
      </c>
      <c r="D221" s="1" t="s">
        <v>253</v>
      </c>
      <c r="F221" s="28">
        <f>C221/$C$227</f>
        <v>0.70944981760490589</v>
      </c>
      <c r="G221" s="28"/>
    </row>
    <row r="222" spans="1:7" ht="15" customHeight="1" x14ac:dyDescent="0.25">
      <c r="A222" s="1" t="s">
        <v>865</v>
      </c>
      <c r="B222" s="1" t="s">
        <v>866</v>
      </c>
      <c r="C222" s="1" t="s">
        <v>159</v>
      </c>
      <c r="D222" s="1" t="s">
        <v>159</v>
      </c>
      <c r="F222" s="28" t="s">
        <v>159</v>
      </c>
      <c r="G222" s="28"/>
    </row>
    <row r="223" spans="1:7" ht="15" customHeight="1" x14ac:dyDescent="0.25">
      <c r="A223" s="1" t="s">
        <v>867</v>
      </c>
      <c r="B223" s="1" t="s">
        <v>868</v>
      </c>
      <c r="C223" s="1" t="s">
        <v>159</v>
      </c>
      <c r="D223" s="1" t="s">
        <v>159</v>
      </c>
      <c r="F223" s="28" t="s">
        <v>159</v>
      </c>
      <c r="G223" s="28"/>
    </row>
    <row r="224" spans="1:7" ht="15" customHeight="1" x14ac:dyDescent="0.25">
      <c r="A224" s="1" t="s">
        <v>869</v>
      </c>
      <c r="B224" s="1" t="s">
        <v>870</v>
      </c>
      <c r="C224" s="1" t="s">
        <v>159</v>
      </c>
      <c r="D224" s="1" t="s">
        <v>159</v>
      </c>
      <c r="F224" s="28" t="s">
        <v>159</v>
      </c>
      <c r="G224" s="28"/>
    </row>
    <row r="225" spans="1:7" ht="15" customHeight="1" x14ac:dyDescent="0.25">
      <c r="A225" s="1" t="s">
        <v>871</v>
      </c>
      <c r="B225" s="1" t="s">
        <v>872</v>
      </c>
      <c r="C225" s="1" t="s">
        <v>159</v>
      </c>
      <c r="D225" s="1" t="s">
        <v>159</v>
      </c>
      <c r="F225" s="28" t="s">
        <v>159</v>
      </c>
      <c r="G225" s="28"/>
    </row>
    <row r="226" spans="1:7" ht="15" customHeight="1" x14ac:dyDescent="0.25">
      <c r="A226" s="1" t="s">
        <v>873</v>
      </c>
      <c r="B226" s="1" t="s">
        <v>874</v>
      </c>
      <c r="C226" s="1" t="s">
        <v>159</v>
      </c>
      <c r="D226" s="1" t="s">
        <v>159</v>
      </c>
      <c r="F226" s="28" t="s">
        <v>159</v>
      </c>
      <c r="G226" s="28"/>
    </row>
    <row r="227" spans="1:7" ht="14.1" customHeight="1" x14ac:dyDescent="0.25">
      <c r="A227" s="1" t="s">
        <v>875</v>
      </c>
      <c r="B227" s="31" t="s">
        <v>181</v>
      </c>
      <c r="C227" s="27">
        <f>SUM(C219:C226)</f>
        <v>27332.972000000002</v>
      </c>
      <c r="D227" s="1">
        <v>0</v>
      </c>
      <c r="F227" s="28">
        <f>C227/$C$227</f>
        <v>1</v>
      </c>
      <c r="G227" s="33">
        <v>0</v>
      </c>
    </row>
    <row r="228" spans="1:7" ht="15" hidden="1" customHeight="1" outlineLevel="1" x14ac:dyDescent="0.25">
      <c r="A228" s="1" t="s">
        <v>876</v>
      </c>
      <c r="B228" s="32" t="s">
        <v>877</v>
      </c>
      <c r="F228" s="28">
        <v>0</v>
      </c>
      <c r="G228" s="28"/>
    </row>
    <row r="229" spans="1:7" ht="15" hidden="1" customHeight="1" outlineLevel="1" x14ac:dyDescent="0.25">
      <c r="A229" s="1" t="s">
        <v>878</v>
      </c>
      <c r="B229" s="32" t="s">
        <v>879</v>
      </c>
      <c r="F229" s="28">
        <v>0</v>
      </c>
      <c r="G229" s="28"/>
    </row>
    <row r="230" spans="1:7" ht="15" hidden="1" customHeight="1" outlineLevel="1" x14ac:dyDescent="0.25">
      <c r="A230" s="1" t="s">
        <v>880</v>
      </c>
      <c r="B230" s="32" t="s">
        <v>881</v>
      </c>
      <c r="F230" s="28">
        <v>0</v>
      </c>
      <c r="G230" s="28"/>
    </row>
    <row r="231" spans="1:7" ht="15" hidden="1" customHeight="1" outlineLevel="1" x14ac:dyDescent="0.25">
      <c r="A231" s="1" t="s">
        <v>882</v>
      </c>
      <c r="B231" s="32" t="s">
        <v>883</v>
      </c>
      <c r="F231" s="28">
        <v>0</v>
      </c>
      <c r="G231" s="28"/>
    </row>
    <row r="232" spans="1:7" ht="15" hidden="1" customHeight="1" outlineLevel="1" x14ac:dyDescent="0.25">
      <c r="A232" s="1" t="s">
        <v>884</v>
      </c>
      <c r="B232" s="32" t="s">
        <v>885</v>
      </c>
      <c r="F232" s="28">
        <v>0</v>
      </c>
      <c r="G232" s="28"/>
    </row>
    <row r="233" spans="1:7" ht="15" hidden="1" customHeight="1" outlineLevel="1" x14ac:dyDescent="0.25">
      <c r="A233" s="1" t="s">
        <v>886</v>
      </c>
      <c r="B233" s="32" t="s">
        <v>887</v>
      </c>
      <c r="F233" s="28">
        <v>0</v>
      </c>
      <c r="G233" s="28"/>
    </row>
    <row r="234" spans="1:7" ht="15" hidden="1" customHeight="1" outlineLevel="1" x14ac:dyDescent="0.25">
      <c r="A234" s="1" t="s">
        <v>888</v>
      </c>
      <c r="B234" s="32"/>
      <c r="F234" s="28"/>
      <c r="G234" s="28"/>
    </row>
    <row r="235" spans="1:7" ht="15" hidden="1" customHeight="1" outlineLevel="1" x14ac:dyDescent="0.25">
      <c r="A235" s="1" t="s">
        <v>889</v>
      </c>
      <c r="B235" s="32"/>
      <c r="F235" s="28"/>
      <c r="G235" s="28"/>
    </row>
    <row r="236" spans="1:7" ht="15" hidden="1" customHeight="1" outlineLevel="1" x14ac:dyDescent="0.25">
      <c r="A236" s="1" t="s">
        <v>890</v>
      </c>
      <c r="B236" s="32"/>
      <c r="F236" s="28"/>
      <c r="G236" s="28"/>
    </row>
    <row r="237" spans="1:7" ht="15" customHeight="1" x14ac:dyDescent="0.25">
      <c r="A237" s="23"/>
      <c r="B237" s="57" t="s">
        <v>891</v>
      </c>
      <c r="C237" s="23" t="s">
        <v>819</v>
      </c>
      <c r="D237" s="23" t="s">
        <v>820</v>
      </c>
      <c r="E237" s="25"/>
      <c r="F237" s="23" t="s">
        <v>821</v>
      </c>
      <c r="G237" s="23" t="s">
        <v>822</v>
      </c>
    </row>
    <row r="238" spans="1:7" ht="15" customHeight="1" x14ac:dyDescent="0.25">
      <c r="A238" s="1" t="s">
        <v>892</v>
      </c>
      <c r="B238" s="1" t="s">
        <v>857</v>
      </c>
      <c r="C238" s="28" t="s">
        <v>159</v>
      </c>
      <c r="G238" s="1"/>
    </row>
    <row r="239" spans="1:7" ht="15" customHeight="1" x14ac:dyDescent="0.25">
      <c r="G239" s="1"/>
    </row>
    <row r="240" spans="1:7" ht="15" customHeight="1" x14ac:dyDescent="0.25">
      <c r="B240" s="1" t="s">
        <v>893</v>
      </c>
      <c r="G240" s="1"/>
    </row>
    <row r="241" spans="1:7" ht="15" customHeight="1" x14ac:dyDescent="0.25">
      <c r="A241" s="1" t="s">
        <v>894</v>
      </c>
      <c r="B241" s="1" t="s">
        <v>860</v>
      </c>
      <c r="C241" s="1" t="s">
        <v>159</v>
      </c>
      <c r="D241" s="1" t="s">
        <v>159</v>
      </c>
      <c r="F241" s="28"/>
      <c r="G241" s="28"/>
    </row>
    <row r="242" spans="1:7" ht="15" customHeight="1" x14ac:dyDescent="0.25">
      <c r="A242" s="1" t="s">
        <v>895</v>
      </c>
      <c r="B242" s="1" t="s">
        <v>862</v>
      </c>
      <c r="C242" s="1" t="s">
        <v>159</v>
      </c>
      <c r="D242" s="1" t="s">
        <v>159</v>
      </c>
      <c r="F242" s="28"/>
      <c r="G242" s="28"/>
    </row>
    <row r="243" spans="1:7" ht="15" customHeight="1" x14ac:dyDescent="0.25">
      <c r="A243" s="1" t="s">
        <v>896</v>
      </c>
      <c r="B243" s="1" t="s">
        <v>864</v>
      </c>
      <c r="C243" s="1" t="s">
        <v>159</v>
      </c>
      <c r="D243" s="1" t="s">
        <v>159</v>
      </c>
      <c r="F243" s="28"/>
      <c r="G243" s="28"/>
    </row>
    <row r="244" spans="1:7" ht="15" customHeight="1" x14ac:dyDescent="0.25">
      <c r="A244" s="1" t="s">
        <v>897</v>
      </c>
      <c r="B244" s="1" t="s">
        <v>866</v>
      </c>
      <c r="C244" s="1" t="s">
        <v>159</v>
      </c>
      <c r="D244" s="1" t="s">
        <v>159</v>
      </c>
      <c r="F244" s="28"/>
      <c r="G244" s="28"/>
    </row>
    <row r="245" spans="1:7" ht="15" customHeight="1" x14ac:dyDescent="0.25">
      <c r="A245" s="1" t="s">
        <v>898</v>
      </c>
      <c r="B245" s="1" t="s">
        <v>868</v>
      </c>
      <c r="C245" s="1" t="s">
        <v>159</v>
      </c>
      <c r="D245" s="1" t="s">
        <v>159</v>
      </c>
      <c r="F245" s="28"/>
      <c r="G245" s="28"/>
    </row>
    <row r="246" spans="1:7" ht="15" customHeight="1" x14ac:dyDescent="0.25">
      <c r="A246" s="1" t="s">
        <v>899</v>
      </c>
      <c r="B246" s="1" t="s">
        <v>870</v>
      </c>
      <c r="C246" s="1" t="s">
        <v>159</v>
      </c>
      <c r="D246" s="1" t="s">
        <v>159</v>
      </c>
      <c r="F246" s="28"/>
      <c r="G246" s="28"/>
    </row>
    <row r="247" spans="1:7" ht="15" customHeight="1" x14ac:dyDescent="0.25">
      <c r="A247" s="1" t="s">
        <v>900</v>
      </c>
      <c r="B247" s="1" t="s">
        <v>872</v>
      </c>
      <c r="C247" s="1" t="s">
        <v>159</v>
      </c>
      <c r="D247" s="1" t="s">
        <v>159</v>
      </c>
      <c r="F247" s="28"/>
      <c r="G247" s="28"/>
    </row>
    <row r="248" spans="1:7" ht="15" customHeight="1" x14ac:dyDescent="0.25">
      <c r="A248" s="1" t="s">
        <v>901</v>
      </c>
      <c r="B248" s="1" t="s">
        <v>874</v>
      </c>
      <c r="C248" s="1" t="s">
        <v>159</v>
      </c>
      <c r="D248" s="1" t="s">
        <v>159</v>
      </c>
      <c r="F248" s="28"/>
      <c r="G248" s="28"/>
    </row>
    <row r="249" spans="1:7" ht="15" customHeight="1" x14ac:dyDescent="0.25">
      <c r="A249" s="1" t="s">
        <v>902</v>
      </c>
      <c r="B249" s="31" t="s">
        <v>181</v>
      </c>
      <c r="C249" s="1">
        <v>0</v>
      </c>
      <c r="D249" s="1">
        <v>0</v>
      </c>
      <c r="F249" s="39">
        <v>0</v>
      </c>
      <c r="G249" s="39">
        <v>0</v>
      </c>
    </row>
    <row r="250" spans="1:7" ht="15" hidden="1" customHeight="1" outlineLevel="1" x14ac:dyDescent="0.25">
      <c r="A250" s="1" t="s">
        <v>903</v>
      </c>
      <c r="B250" s="32" t="s">
        <v>877</v>
      </c>
      <c r="F250" s="28"/>
      <c r="G250" s="28"/>
    </row>
    <row r="251" spans="1:7" ht="15" hidden="1" customHeight="1" outlineLevel="1" x14ac:dyDescent="0.25">
      <c r="A251" s="1" t="s">
        <v>904</v>
      </c>
      <c r="B251" s="32" t="s">
        <v>879</v>
      </c>
      <c r="F251" s="28"/>
      <c r="G251" s="28"/>
    </row>
    <row r="252" spans="1:7" ht="15" hidden="1" customHeight="1" outlineLevel="1" x14ac:dyDescent="0.25">
      <c r="A252" s="1" t="s">
        <v>905</v>
      </c>
      <c r="B252" s="32" t="s">
        <v>881</v>
      </c>
      <c r="F252" s="28"/>
      <c r="G252" s="28"/>
    </row>
    <row r="253" spans="1:7" ht="15" hidden="1" customHeight="1" outlineLevel="1" x14ac:dyDescent="0.25">
      <c r="A253" s="1" t="s">
        <v>906</v>
      </c>
      <c r="B253" s="32" t="s">
        <v>883</v>
      </c>
      <c r="F253" s="28"/>
      <c r="G253" s="28"/>
    </row>
    <row r="254" spans="1:7" ht="15" hidden="1" customHeight="1" outlineLevel="1" x14ac:dyDescent="0.25">
      <c r="A254" s="1" t="s">
        <v>907</v>
      </c>
      <c r="B254" s="32" t="s">
        <v>885</v>
      </c>
      <c r="F254" s="28"/>
      <c r="G254" s="28"/>
    </row>
    <row r="255" spans="1:7" ht="15" hidden="1" customHeight="1" outlineLevel="1" x14ac:dyDescent="0.25">
      <c r="A255" s="1" t="s">
        <v>908</v>
      </c>
      <c r="B255" s="32" t="s">
        <v>887</v>
      </c>
      <c r="F255" s="28"/>
      <c r="G255" s="28"/>
    </row>
    <row r="256" spans="1:7" ht="15" hidden="1" customHeight="1" outlineLevel="1" x14ac:dyDescent="0.25">
      <c r="A256" s="1" t="s">
        <v>909</v>
      </c>
      <c r="B256" s="32"/>
      <c r="F256" s="28"/>
      <c r="G256" s="28"/>
    </row>
    <row r="257" spans="1:7" ht="15" hidden="1" customHeight="1" outlineLevel="1" x14ac:dyDescent="0.25">
      <c r="A257" s="1" t="s">
        <v>910</v>
      </c>
      <c r="B257" s="32"/>
      <c r="F257" s="28"/>
      <c r="G257" s="28"/>
    </row>
    <row r="258" spans="1:7" ht="15" hidden="1" customHeight="1" outlineLevel="1" x14ac:dyDescent="0.25">
      <c r="A258" s="1" t="s">
        <v>911</v>
      </c>
      <c r="B258" s="32"/>
      <c r="F258" s="28"/>
      <c r="G258" s="28"/>
    </row>
    <row r="259" spans="1:7" ht="15" customHeight="1" x14ac:dyDescent="0.25">
      <c r="A259" s="23"/>
      <c r="B259" s="24" t="s">
        <v>912</v>
      </c>
      <c r="C259" s="23" t="s">
        <v>620</v>
      </c>
      <c r="D259" s="23"/>
      <c r="E259" s="25"/>
      <c r="F259" s="23"/>
      <c r="G259" s="23"/>
    </row>
    <row r="260" spans="1:7" ht="14.1" customHeight="1" x14ac:dyDescent="0.25">
      <c r="A260" s="1" t="s">
        <v>913</v>
      </c>
      <c r="B260" s="1" t="s">
        <v>914</v>
      </c>
      <c r="C260" s="28">
        <v>0.62316188229854896</v>
      </c>
      <c r="D260" s="53"/>
      <c r="E260" s="33"/>
      <c r="F260" s="33"/>
      <c r="G260" s="33"/>
    </row>
    <row r="261" spans="1:7" ht="14.1" customHeight="1" x14ac:dyDescent="0.25">
      <c r="A261" s="1" t="s">
        <v>915</v>
      </c>
      <c r="B261" s="1" t="s">
        <v>916</v>
      </c>
      <c r="C261" s="1" t="s">
        <v>253</v>
      </c>
      <c r="D261" s="53"/>
      <c r="E261" s="33"/>
      <c r="F261" s="33"/>
    </row>
    <row r="262" spans="1:7" ht="14.1" customHeight="1" x14ac:dyDescent="0.25">
      <c r="A262" s="1" t="s">
        <v>917</v>
      </c>
      <c r="B262" s="1" t="s">
        <v>918</v>
      </c>
      <c r="C262" s="1" t="s">
        <v>253</v>
      </c>
      <c r="D262" s="53"/>
      <c r="E262" s="33"/>
      <c r="F262" s="33"/>
    </row>
    <row r="263" spans="1:7" ht="14.1" customHeight="1" x14ac:dyDescent="0.25">
      <c r="A263" s="1" t="s">
        <v>919</v>
      </c>
      <c r="B263" s="1" t="s">
        <v>920</v>
      </c>
      <c r="C263" s="1" t="s">
        <v>253</v>
      </c>
      <c r="D263" s="53"/>
      <c r="E263" s="33"/>
      <c r="F263" s="33"/>
    </row>
    <row r="264" spans="1:7" ht="14.1" customHeight="1" x14ac:dyDescent="0.25">
      <c r="A264" s="3" t="s">
        <v>921</v>
      </c>
      <c r="B264" s="1" t="s">
        <v>309</v>
      </c>
      <c r="C264" s="28">
        <f>1-C260</f>
        <v>0.37683811770145104</v>
      </c>
      <c r="D264" s="53"/>
      <c r="E264" s="33"/>
      <c r="F264" s="33"/>
    </row>
    <row r="265" spans="1:7" ht="15" hidden="1" customHeight="1" outlineLevel="1" x14ac:dyDescent="0.25">
      <c r="A265" s="1" t="s">
        <v>922</v>
      </c>
      <c r="B265" s="32" t="s">
        <v>923</v>
      </c>
      <c r="E265" s="33"/>
      <c r="F265" s="33"/>
    </row>
    <row r="266" spans="1:7" ht="15" hidden="1" customHeight="1" outlineLevel="1" x14ac:dyDescent="0.25">
      <c r="A266" s="1" t="s">
        <v>924</v>
      </c>
      <c r="B266" s="32" t="s">
        <v>925</v>
      </c>
      <c r="E266" s="33"/>
      <c r="F266" s="33"/>
    </row>
    <row r="267" spans="1:7" ht="14.1" hidden="1" customHeight="1" outlineLevel="1" x14ac:dyDescent="0.25">
      <c r="A267" s="1" t="s">
        <v>926</v>
      </c>
      <c r="B267" s="32" t="s">
        <v>927</v>
      </c>
      <c r="C267" s="28">
        <v>0.2116370866468951</v>
      </c>
      <c r="E267" s="33"/>
      <c r="F267" s="33"/>
    </row>
    <row r="268" spans="1:7" ht="14.1" hidden="1" customHeight="1" outlineLevel="1" x14ac:dyDescent="0.25">
      <c r="A268" s="1" t="s">
        <v>928</v>
      </c>
      <c r="B268" s="32" t="s">
        <v>929</v>
      </c>
      <c r="C268" s="28">
        <v>5.8695580884733048E-4</v>
      </c>
      <c r="E268" s="33"/>
      <c r="F268" s="33"/>
    </row>
    <row r="269" spans="1:7" ht="14.1" hidden="1" customHeight="1" outlineLevel="1" x14ac:dyDescent="0.25">
      <c r="A269" s="1" t="s">
        <v>930</v>
      </c>
      <c r="B269" s="32" t="s">
        <v>931</v>
      </c>
      <c r="C269" s="28">
        <v>2.541350102284975E-5</v>
      </c>
      <c r="E269" s="33"/>
      <c r="F269" s="33"/>
    </row>
    <row r="270" spans="1:7" ht="15" hidden="1" customHeight="1" outlineLevel="1" x14ac:dyDescent="0.25">
      <c r="A270" s="1" t="s">
        <v>932</v>
      </c>
      <c r="B270" s="32" t="s">
        <v>183</v>
      </c>
      <c r="E270" s="33"/>
      <c r="F270" s="33"/>
    </row>
    <row r="271" spans="1:7" ht="15" hidden="1" customHeight="1" outlineLevel="1" x14ac:dyDescent="0.25">
      <c r="A271" s="1" t="s">
        <v>933</v>
      </c>
      <c r="B271" s="32" t="s">
        <v>183</v>
      </c>
      <c r="E271" s="33"/>
      <c r="F271" s="33"/>
    </row>
    <row r="272" spans="1:7" ht="15" hidden="1" customHeight="1" outlineLevel="1" x14ac:dyDescent="0.25">
      <c r="A272" s="1" t="s">
        <v>934</v>
      </c>
      <c r="B272" s="32" t="s">
        <v>183</v>
      </c>
      <c r="E272" s="33"/>
      <c r="F272" s="33"/>
    </row>
    <row r="273" spans="1:7" ht="15" hidden="1" customHeight="1" outlineLevel="1" x14ac:dyDescent="0.25">
      <c r="A273" s="1" t="s">
        <v>935</v>
      </c>
      <c r="B273" s="32" t="s">
        <v>183</v>
      </c>
      <c r="E273" s="33"/>
      <c r="F273" s="33"/>
    </row>
    <row r="274" spans="1:7" ht="15" hidden="1" customHeight="1" outlineLevel="1" x14ac:dyDescent="0.25">
      <c r="A274" s="1" t="s">
        <v>936</v>
      </c>
      <c r="B274" s="32" t="s">
        <v>183</v>
      </c>
      <c r="E274" s="33"/>
      <c r="F274" s="33"/>
    </row>
    <row r="275" spans="1:7" ht="15" hidden="1" customHeight="1" outlineLevel="1" x14ac:dyDescent="0.25">
      <c r="A275" s="1" t="s">
        <v>937</v>
      </c>
      <c r="B275" s="32" t="s">
        <v>183</v>
      </c>
      <c r="E275" s="33"/>
      <c r="F275" s="33"/>
    </row>
    <row r="276" spans="1:7" ht="15" customHeight="1" x14ac:dyDescent="0.25">
      <c r="A276" s="23"/>
      <c r="B276" s="24" t="s">
        <v>938</v>
      </c>
      <c r="C276" s="23" t="s">
        <v>620</v>
      </c>
      <c r="D276" s="23"/>
      <c r="E276" s="25"/>
      <c r="F276" s="23"/>
      <c r="G276" s="26"/>
    </row>
    <row r="277" spans="1:7" ht="15" customHeight="1" x14ac:dyDescent="0.25">
      <c r="A277" s="1" t="s">
        <v>939</v>
      </c>
      <c r="B277" s="1" t="s">
        <v>940</v>
      </c>
      <c r="C277" s="1" t="s">
        <v>159</v>
      </c>
      <c r="E277" s="2"/>
      <c r="F277" s="2"/>
    </row>
    <row r="278" spans="1:7" ht="15" customHeight="1" x14ac:dyDescent="0.25">
      <c r="A278" s="1" t="s">
        <v>941</v>
      </c>
      <c r="B278" s="1" t="s">
        <v>942</v>
      </c>
      <c r="C278" s="1" t="s">
        <v>159</v>
      </c>
      <c r="E278" s="2"/>
      <c r="F278" s="2"/>
    </row>
    <row r="279" spans="1:7" ht="15" customHeight="1" x14ac:dyDescent="0.25">
      <c r="A279" s="1" t="s">
        <v>943</v>
      </c>
      <c r="B279" s="1" t="s">
        <v>309</v>
      </c>
      <c r="C279" s="1" t="s">
        <v>159</v>
      </c>
      <c r="E279" s="2"/>
      <c r="F279" s="2"/>
    </row>
    <row r="280" spans="1:7" ht="15" hidden="1" customHeight="1" outlineLevel="1" x14ac:dyDescent="0.25">
      <c r="A280" s="1" t="s">
        <v>944</v>
      </c>
      <c r="E280" s="2"/>
      <c r="F280" s="2"/>
    </row>
    <row r="281" spans="1:7" ht="15" hidden="1" customHeight="1" outlineLevel="1" x14ac:dyDescent="0.25">
      <c r="A281" s="1" t="s">
        <v>945</v>
      </c>
      <c r="E281" s="2"/>
      <c r="F281" s="2"/>
    </row>
    <row r="282" spans="1:7" ht="15" hidden="1" customHeight="1" outlineLevel="1" x14ac:dyDescent="0.25">
      <c r="A282" s="1" t="s">
        <v>946</v>
      </c>
      <c r="E282" s="2"/>
      <c r="F282" s="2"/>
    </row>
    <row r="283" spans="1:7" ht="15" hidden="1" customHeight="1" outlineLevel="1" x14ac:dyDescent="0.25">
      <c r="A283" s="1" t="s">
        <v>947</v>
      </c>
      <c r="E283" s="2"/>
      <c r="F283" s="2"/>
    </row>
    <row r="284" spans="1:7" ht="15" hidden="1" customHeight="1" outlineLevel="1" x14ac:dyDescent="0.25">
      <c r="A284" s="1" t="s">
        <v>948</v>
      </c>
      <c r="E284" s="2"/>
      <c r="F284" s="2"/>
    </row>
    <row r="285" spans="1:7" ht="15" hidden="1" customHeight="1" outlineLevel="1" x14ac:dyDescent="0.25">
      <c r="A285" s="1" t="s">
        <v>949</v>
      </c>
      <c r="E285" s="2"/>
      <c r="F285" s="2"/>
    </row>
    <row r="286" spans="1:7" ht="18.75" customHeight="1" x14ac:dyDescent="0.25">
      <c r="A286" s="61"/>
      <c r="B286" s="62" t="s">
        <v>950</v>
      </c>
      <c r="C286" s="61"/>
      <c r="D286" s="61"/>
      <c r="E286" s="61"/>
      <c r="F286" s="63"/>
      <c r="G286" s="63"/>
    </row>
    <row r="287" spans="1:7" ht="15" customHeight="1" x14ac:dyDescent="0.25">
      <c r="A287" s="23"/>
      <c r="B287" s="24" t="s">
        <v>951</v>
      </c>
      <c r="C287" s="23" t="s">
        <v>819</v>
      </c>
      <c r="D287" s="23" t="s">
        <v>820</v>
      </c>
      <c r="E287" s="23"/>
      <c r="F287" s="23" t="s">
        <v>621</v>
      </c>
      <c r="G287" s="23" t="s">
        <v>822</v>
      </c>
    </row>
    <row r="288" spans="1:7" ht="14.85" customHeight="1" x14ac:dyDescent="0.25">
      <c r="A288" s="1" t="s">
        <v>952</v>
      </c>
      <c r="B288" s="1" t="s">
        <v>824</v>
      </c>
      <c r="C288" s="64">
        <f>C13/D288*1000</f>
        <v>1504.3292600135778</v>
      </c>
      <c r="D288" s="67">
        <f>D28</f>
        <v>2946</v>
      </c>
      <c r="E288" s="19"/>
      <c r="F288" s="34"/>
      <c r="G288" s="34"/>
    </row>
    <row r="289" spans="1:7" ht="15" customHeight="1" x14ac:dyDescent="0.25">
      <c r="A289" s="19"/>
      <c r="D289" s="19"/>
      <c r="E289" s="19"/>
      <c r="F289" s="34"/>
      <c r="G289" s="34"/>
    </row>
    <row r="290" spans="1:7" ht="14.85" customHeight="1" x14ac:dyDescent="0.25">
      <c r="B290" s="1" t="s">
        <v>953</v>
      </c>
      <c r="D290" s="19"/>
      <c r="E290" s="19"/>
      <c r="F290" s="34"/>
      <c r="G290" s="34"/>
    </row>
    <row r="291" spans="1:7" ht="15" customHeight="1" x14ac:dyDescent="0.25">
      <c r="A291" s="1" t="s">
        <v>954</v>
      </c>
      <c r="B291" s="1" t="s">
        <v>721</v>
      </c>
      <c r="C291" s="27" t="s">
        <v>253</v>
      </c>
      <c r="D291" s="1" t="s">
        <v>253</v>
      </c>
      <c r="E291" s="19"/>
      <c r="F291" s="28" t="s">
        <v>955</v>
      </c>
      <c r="G291" s="28"/>
    </row>
    <row r="292" spans="1:7" ht="15" customHeight="1" x14ac:dyDescent="0.25">
      <c r="A292" s="1" t="s">
        <v>956</v>
      </c>
      <c r="B292" s="1" t="s">
        <v>721</v>
      </c>
      <c r="C292" s="27" t="s">
        <v>253</v>
      </c>
      <c r="D292" s="1" t="s">
        <v>253</v>
      </c>
      <c r="E292" s="19"/>
      <c r="F292" s="28"/>
      <c r="G292" s="28"/>
    </row>
    <row r="293" spans="1:7" ht="15" customHeight="1" x14ac:dyDescent="0.25">
      <c r="A293" s="1" t="s">
        <v>957</v>
      </c>
      <c r="B293" s="1" t="s">
        <v>721</v>
      </c>
      <c r="C293" s="27" t="s">
        <v>253</v>
      </c>
      <c r="D293" s="1" t="s">
        <v>253</v>
      </c>
      <c r="E293" s="19"/>
      <c r="F293" s="28"/>
      <c r="G293" s="28"/>
    </row>
    <row r="294" spans="1:7" ht="15" customHeight="1" x14ac:dyDescent="0.25">
      <c r="A294" s="1" t="s">
        <v>958</v>
      </c>
      <c r="B294" s="1" t="s">
        <v>721</v>
      </c>
      <c r="C294" s="27" t="s">
        <v>253</v>
      </c>
      <c r="D294" s="1" t="s">
        <v>253</v>
      </c>
      <c r="E294" s="19"/>
      <c r="F294" s="28"/>
      <c r="G294" s="28"/>
    </row>
    <row r="295" spans="1:7" ht="15" hidden="1" customHeight="1" x14ac:dyDescent="0.25">
      <c r="A295" s="1" t="s">
        <v>959</v>
      </c>
      <c r="B295" s="1" t="s">
        <v>721</v>
      </c>
      <c r="C295" s="27" t="s">
        <v>253</v>
      </c>
      <c r="D295" s="1" t="s">
        <v>253</v>
      </c>
      <c r="E295" s="19"/>
      <c r="F295" s="28"/>
      <c r="G295" s="28"/>
    </row>
    <row r="296" spans="1:7" ht="15" hidden="1" customHeight="1" x14ac:dyDescent="0.25">
      <c r="A296" s="1" t="s">
        <v>960</v>
      </c>
      <c r="B296" s="1" t="s">
        <v>721</v>
      </c>
      <c r="C296" s="27" t="s">
        <v>253</v>
      </c>
      <c r="D296" s="1" t="s">
        <v>253</v>
      </c>
      <c r="E296" s="19"/>
      <c r="F296" s="28"/>
      <c r="G296" s="28"/>
    </row>
    <row r="297" spans="1:7" ht="15" hidden="1" customHeight="1" x14ac:dyDescent="0.25">
      <c r="A297" s="1" t="s">
        <v>961</v>
      </c>
      <c r="B297" s="1" t="s">
        <v>721</v>
      </c>
      <c r="C297" s="27" t="s">
        <v>253</v>
      </c>
      <c r="D297" s="1" t="s">
        <v>253</v>
      </c>
      <c r="E297" s="19"/>
      <c r="F297" s="28"/>
      <c r="G297" s="28"/>
    </row>
    <row r="298" spans="1:7" ht="15" hidden="1" customHeight="1" x14ac:dyDescent="0.25">
      <c r="A298" s="1" t="s">
        <v>962</v>
      </c>
      <c r="B298" s="1" t="s">
        <v>721</v>
      </c>
      <c r="C298" s="27" t="s">
        <v>253</v>
      </c>
      <c r="D298" s="1" t="s">
        <v>253</v>
      </c>
      <c r="E298" s="19"/>
      <c r="F298" s="28"/>
      <c r="G298" s="28"/>
    </row>
    <row r="299" spans="1:7" ht="15" hidden="1" customHeight="1" x14ac:dyDescent="0.25">
      <c r="A299" s="1" t="s">
        <v>963</v>
      </c>
      <c r="B299" s="1" t="s">
        <v>721</v>
      </c>
      <c r="C299" s="27" t="s">
        <v>253</v>
      </c>
      <c r="D299" s="1" t="s">
        <v>253</v>
      </c>
      <c r="E299" s="19"/>
      <c r="F299" s="28"/>
      <c r="G299" s="28"/>
    </row>
    <row r="300" spans="1:7" ht="15" hidden="1" customHeight="1" x14ac:dyDescent="0.25">
      <c r="A300" s="1" t="s">
        <v>964</v>
      </c>
      <c r="B300" s="1" t="s">
        <v>721</v>
      </c>
      <c r="C300" s="27" t="s">
        <v>253</v>
      </c>
      <c r="D300" s="1" t="s">
        <v>253</v>
      </c>
      <c r="F300" s="28"/>
      <c r="G300" s="28"/>
    </row>
    <row r="301" spans="1:7" ht="15" hidden="1" customHeight="1" x14ac:dyDescent="0.25">
      <c r="A301" s="1" t="s">
        <v>965</v>
      </c>
      <c r="B301" s="1" t="s">
        <v>721</v>
      </c>
      <c r="C301" s="27" t="s">
        <v>253</v>
      </c>
      <c r="D301" s="1" t="s">
        <v>253</v>
      </c>
      <c r="F301" s="28"/>
      <c r="G301" s="28"/>
    </row>
    <row r="302" spans="1:7" ht="15" hidden="1" customHeight="1" x14ac:dyDescent="0.25">
      <c r="A302" s="1" t="s">
        <v>966</v>
      </c>
      <c r="B302" s="1" t="s">
        <v>721</v>
      </c>
      <c r="C302" s="27" t="s">
        <v>253</v>
      </c>
      <c r="D302" s="1" t="s">
        <v>253</v>
      </c>
      <c r="F302" s="28"/>
      <c r="G302" s="28"/>
    </row>
    <row r="303" spans="1:7" ht="15" hidden="1" customHeight="1" x14ac:dyDescent="0.25">
      <c r="A303" s="1" t="s">
        <v>967</v>
      </c>
      <c r="B303" s="1" t="s">
        <v>721</v>
      </c>
      <c r="C303" s="27" t="s">
        <v>253</v>
      </c>
      <c r="D303" s="1" t="s">
        <v>253</v>
      </c>
      <c r="F303" s="28"/>
      <c r="G303" s="28"/>
    </row>
    <row r="304" spans="1:7" ht="15" hidden="1" customHeight="1" x14ac:dyDescent="0.25">
      <c r="A304" s="1" t="s">
        <v>968</v>
      </c>
      <c r="B304" s="1" t="s">
        <v>721</v>
      </c>
      <c r="C304" s="27" t="s">
        <v>253</v>
      </c>
      <c r="D304" s="1" t="s">
        <v>253</v>
      </c>
      <c r="F304" s="28"/>
      <c r="G304" s="28"/>
    </row>
    <row r="305" spans="1:7" ht="15" hidden="1" customHeight="1" x14ac:dyDescent="0.25">
      <c r="A305" s="1" t="s">
        <v>969</v>
      </c>
      <c r="B305" s="1" t="s">
        <v>721</v>
      </c>
      <c r="C305" s="27" t="s">
        <v>253</v>
      </c>
      <c r="D305" s="1" t="s">
        <v>253</v>
      </c>
      <c r="F305" s="28"/>
      <c r="G305" s="28"/>
    </row>
    <row r="306" spans="1:7" ht="15" hidden="1" customHeight="1" x14ac:dyDescent="0.25">
      <c r="A306" s="1" t="s">
        <v>970</v>
      </c>
      <c r="B306" s="1" t="s">
        <v>721</v>
      </c>
      <c r="C306" s="27" t="s">
        <v>253</v>
      </c>
      <c r="D306" s="1" t="s">
        <v>253</v>
      </c>
      <c r="F306" s="28"/>
      <c r="G306" s="28"/>
    </row>
    <row r="307" spans="1:7" ht="15" hidden="1" customHeight="1" x14ac:dyDescent="0.25">
      <c r="A307" s="1" t="s">
        <v>971</v>
      </c>
      <c r="B307" s="1" t="s">
        <v>721</v>
      </c>
      <c r="C307" s="27" t="s">
        <v>253</v>
      </c>
      <c r="D307" s="1" t="s">
        <v>253</v>
      </c>
      <c r="E307" s="33"/>
      <c r="F307" s="28"/>
      <c r="G307" s="28"/>
    </row>
    <row r="308" spans="1:7" ht="15" hidden="1" customHeight="1" x14ac:dyDescent="0.25">
      <c r="A308" s="1" t="s">
        <v>972</v>
      </c>
      <c r="B308" s="1" t="s">
        <v>721</v>
      </c>
      <c r="C308" s="27" t="s">
        <v>253</v>
      </c>
      <c r="D308" s="1" t="s">
        <v>253</v>
      </c>
      <c r="E308" s="33"/>
      <c r="F308" s="28"/>
      <c r="G308" s="28"/>
    </row>
    <row r="309" spans="1:7" ht="15" hidden="1" customHeight="1" x14ac:dyDescent="0.25">
      <c r="A309" s="1" t="s">
        <v>973</v>
      </c>
      <c r="B309" s="1" t="s">
        <v>721</v>
      </c>
      <c r="C309" s="27" t="s">
        <v>253</v>
      </c>
      <c r="D309" s="1" t="s">
        <v>253</v>
      </c>
      <c r="E309" s="33"/>
      <c r="F309" s="28"/>
      <c r="G309" s="28"/>
    </row>
    <row r="310" spans="1:7" ht="15" hidden="1" customHeight="1" x14ac:dyDescent="0.25">
      <c r="A310" s="1" t="s">
        <v>974</v>
      </c>
      <c r="B310" s="1" t="s">
        <v>721</v>
      </c>
      <c r="C310" s="27" t="s">
        <v>253</v>
      </c>
      <c r="D310" s="1" t="s">
        <v>253</v>
      </c>
      <c r="E310" s="33"/>
      <c r="F310" s="28"/>
      <c r="G310" s="28"/>
    </row>
    <row r="311" spans="1:7" ht="15" hidden="1" customHeight="1" x14ac:dyDescent="0.25">
      <c r="A311" s="1" t="s">
        <v>975</v>
      </c>
      <c r="B311" s="1" t="s">
        <v>721</v>
      </c>
      <c r="C311" s="27" t="s">
        <v>253</v>
      </c>
      <c r="D311" s="1" t="s">
        <v>253</v>
      </c>
      <c r="E311" s="33"/>
      <c r="F311" s="28"/>
      <c r="G311" s="28"/>
    </row>
    <row r="312" spans="1:7" ht="15" hidden="1" customHeight="1" x14ac:dyDescent="0.25">
      <c r="A312" s="1" t="s">
        <v>976</v>
      </c>
      <c r="B312" s="1" t="s">
        <v>721</v>
      </c>
      <c r="C312" s="27" t="s">
        <v>253</v>
      </c>
      <c r="D312" s="1" t="s">
        <v>253</v>
      </c>
      <c r="E312" s="33"/>
      <c r="F312" s="28"/>
      <c r="G312" s="28"/>
    </row>
    <row r="313" spans="1:7" ht="15" hidden="1" customHeight="1" x14ac:dyDescent="0.25">
      <c r="A313" s="1" t="s">
        <v>977</v>
      </c>
      <c r="B313" s="1" t="s">
        <v>721</v>
      </c>
      <c r="C313" s="27" t="s">
        <v>253</v>
      </c>
      <c r="D313" s="1" t="s">
        <v>253</v>
      </c>
      <c r="E313" s="33"/>
      <c r="F313" s="28"/>
      <c r="G313" s="28"/>
    </row>
    <row r="314" spans="1:7" ht="15" hidden="1" customHeight="1" x14ac:dyDescent="0.25">
      <c r="A314" s="1" t="s">
        <v>978</v>
      </c>
      <c r="B314" s="1" t="s">
        <v>721</v>
      </c>
      <c r="C314" s="27" t="s">
        <v>253</v>
      </c>
      <c r="D314" s="1" t="s">
        <v>253</v>
      </c>
      <c r="E314" s="33"/>
      <c r="F314" s="28"/>
      <c r="G314" s="28"/>
    </row>
    <row r="315" spans="1:7" ht="15" customHeight="1" x14ac:dyDescent="0.25">
      <c r="A315" s="1" t="s">
        <v>979</v>
      </c>
      <c r="B315" s="31" t="s">
        <v>181</v>
      </c>
      <c r="C315" s="27">
        <f>SUM(C291:C314)</f>
        <v>0</v>
      </c>
      <c r="D315" s="1">
        <v>0</v>
      </c>
      <c r="E315" s="33"/>
      <c r="F315" s="39">
        <f>SUM(F291:F314)</f>
        <v>0</v>
      </c>
      <c r="G315" s="39">
        <f>SUM(G291:G314)</f>
        <v>0</v>
      </c>
    </row>
    <row r="316" spans="1:7" ht="15" customHeight="1" x14ac:dyDescent="0.25">
      <c r="A316" s="23"/>
      <c r="B316" s="57" t="s">
        <v>980</v>
      </c>
      <c r="C316" s="23" t="s">
        <v>819</v>
      </c>
      <c r="D316" s="23" t="s">
        <v>820</v>
      </c>
      <c r="E316" s="23"/>
      <c r="F316" s="23" t="s">
        <v>621</v>
      </c>
      <c r="G316" s="23" t="s">
        <v>822</v>
      </c>
    </row>
    <row r="317" spans="1:7" ht="14.85" customHeight="1" x14ac:dyDescent="0.25">
      <c r="A317" s="1" t="s">
        <v>981</v>
      </c>
      <c r="B317" s="1" t="s">
        <v>982</v>
      </c>
      <c r="C317" s="28" t="s">
        <v>159</v>
      </c>
      <c r="F317" s="1" t="str">
        <f>IF(C317="ND1","Row 216","")</f>
        <v>Row 216</v>
      </c>
      <c r="G317" s="1"/>
    </row>
    <row r="318" spans="1:7" ht="15" customHeight="1" x14ac:dyDescent="0.25">
      <c r="G318" s="1"/>
    </row>
    <row r="319" spans="1:7" ht="15" customHeight="1" x14ac:dyDescent="0.25">
      <c r="B319" s="1" t="s">
        <v>893</v>
      </c>
      <c r="G319" s="1"/>
    </row>
    <row r="320" spans="1:7" ht="15" customHeight="1" x14ac:dyDescent="0.25">
      <c r="A320" s="1" t="s">
        <v>983</v>
      </c>
      <c r="B320" s="1" t="s">
        <v>860</v>
      </c>
      <c r="C320" s="27" t="s">
        <v>159</v>
      </c>
      <c r="D320" s="1" t="s">
        <v>159</v>
      </c>
      <c r="F320" s="28"/>
      <c r="G320" s="28"/>
    </row>
    <row r="321" spans="1:7" ht="15" customHeight="1" x14ac:dyDescent="0.25">
      <c r="A321" s="1" t="s">
        <v>984</v>
      </c>
      <c r="B321" s="1" t="s">
        <v>862</v>
      </c>
      <c r="C321" s="27" t="s">
        <v>159</v>
      </c>
      <c r="D321" s="1" t="s">
        <v>159</v>
      </c>
      <c r="F321" s="28"/>
      <c r="G321" s="28"/>
    </row>
    <row r="322" spans="1:7" ht="15" customHeight="1" x14ac:dyDescent="0.25">
      <c r="A322" s="1" t="s">
        <v>985</v>
      </c>
      <c r="B322" s="1" t="s">
        <v>864</v>
      </c>
      <c r="C322" s="27" t="s">
        <v>159</v>
      </c>
      <c r="D322" s="1" t="s">
        <v>159</v>
      </c>
      <c r="F322" s="28"/>
      <c r="G322" s="28"/>
    </row>
    <row r="323" spans="1:7" ht="15" customHeight="1" x14ac:dyDescent="0.25">
      <c r="A323" s="1" t="s">
        <v>986</v>
      </c>
      <c r="B323" s="1" t="s">
        <v>866</v>
      </c>
      <c r="C323" s="27" t="s">
        <v>159</v>
      </c>
      <c r="D323" s="1" t="s">
        <v>159</v>
      </c>
      <c r="F323" s="28"/>
      <c r="G323" s="28"/>
    </row>
    <row r="324" spans="1:7" ht="15" customHeight="1" x14ac:dyDescent="0.25">
      <c r="A324" s="1" t="s">
        <v>987</v>
      </c>
      <c r="B324" s="1" t="s">
        <v>868</v>
      </c>
      <c r="C324" s="27" t="s">
        <v>159</v>
      </c>
      <c r="D324" s="1" t="s">
        <v>159</v>
      </c>
      <c r="F324" s="28"/>
      <c r="G324" s="28"/>
    </row>
    <row r="325" spans="1:7" ht="15" customHeight="1" x14ac:dyDescent="0.25">
      <c r="A325" s="1" t="s">
        <v>988</v>
      </c>
      <c r="B325" s="1" t="s">
        <v>870</v>
      </c>
      <c r="C325" s="27" t="s">
        <v>159</v>
      </c>
      <c r="D325" s="1" t="s">
        <v>159</v>
      </c>
      <c r="F325" s="28"/>
      <c r="G325" s="28"/>
    </row>
    <row r="326" spans="1:7" ht="15" customHeight="1" x14ac:dyDescent="0.25">
      <c r="A326" s="1" t="s">
        <v>989</v>
      </c>
      <c r="B326" s="1" t="s">
        <v>872</v>
      </c>
      <c r="C326" s="27" t="s">
        <v>159</v>
      </c>
      <c r="D326" s="1" t="s">
        <v>159</v>
      </c>
      <c r="F326" s="28"/>
      <c r="G326" s="28"/>
    </row>
    <row r="327" spans="1:7" ht="15" customHeight="1" x14ac:dyDescent="0.25">
      <c r="A327" s="1" t="s">
        <v>990</v>
      </c>
      <c r="B327" s="1" t="s">
        <v>874</v>
      </c>
      <c r="C327" s="27" t="s">
        <v>159</v>
      </c>
      <c r="D327" s="1" t="s">
        <v>159</v>
      </c>
      <c r="F327" s="28"/>
      <c r="G327" s="28"/>
    </row>
    <row r="328" spans="1:7" ht="15" customHeight="1" x14ac:dyDescent="0.25">
      <c r="A328" s="1" t="s">
        <v>991</v>
      </c>
      <c r="B328" s="31" t="s">
        <v>181</v>
      </c>
      <c r="C328" s="27">
        <f>SUM(C320:C327)</f>
        <v>0</v>
      </c>
      <c r="D328" s="1">
        <f>SUM(D320:D327)</f>
        <v>0</v>
      </c>
      <c r="F328" s="39">
        <f>SUM(F320:F327)</f>
        <v>0</v>
      </c>
      <c r="G328" s="39">
        <f>SUM(G320:G327)</f>
        <v>0</v>
      </c>
    </row>
    <row r="329" spans="1:7" ht="15" hidden="1" customHeight="1" outlineLevel="1" x14ac:dyDescent="0.25">
      <c r="A329" s="1" t="s">
        <v>992</v>
      </c>
      <c r="B329" s="32" t="s">
        <v>877</v>
      </c>
      <c r="F329" s="28"/>
      <c r="G329" s="28"/>
    </row>
    <row r="330" spans="1:7" ht="15" hidden="1" customHeight="1" outlineLevel="1" x14ac:dyDescent="0.25">
      <c r="A330" s="1" t="s">
        <v>993</v>
      </c>
      <c r="B330" s="32" t="s">
        <v>879</v>
      </c>
      <c r="F330" s="28"/>
      <c r="G330" s="28"/>
    </row>
    <row r="331" spans="1:7" ht="15" hidden="1" customHeight="1" outlineLevel="1" x14ac:dyDescent="0.25">
      <c r="A331" s="1" t="s">
        <v>994</v>
      </c>
      <c r="B331" s="32" t="s">
        <v>881</v>
      </c>
      <c r="F331" s="28"/>
      <c r="G331" s="28"/>
    </row>
    <row r="332" spans="1:7" ht="15" hidden="1" customHeight="1" outlineLevel="1" x14ac:dyDescent="0.25">
      <c r="A332" s="1" t="s">
        <v>995</v>
      </c>
      <c r="B332" s="32" t="s">
        <v>883</v>
      </c>
      <c r="F332" s="28"/>
      <c r="G332" s="28"/>
    </row>
    <row r="333" spans="1:7" ht="15" hidden="1" customHeight="1" outlineLevel="1" x14ac:dyDescent="0.25">
      <c r="A333" s="1" t="s">
        <v>996</v>
      </c>
      <c r="B333" s="32" t="s">
        <v>885</v>
      </c>
      <c r="F333" s="28"/>
      <c r="G333" s="28"/>
    </row>
    <row r="334" spans="1:7" ht="15" hidden="1" customHeight="1" outlineLevel="1" x14ac:dyDescent="0.25">
      <c r="A334" s="1" t="s">
        <v>997</v>
      </c>
      <c r="B334" s="32" t="s">
        <v>887</v>
      </c>
      <c r="F334" s="28"/>
      <c r="G334" s="28"/>
    </row>
    <row r="335" spans="1:7" ht="15" hidden="1" customHeight="1" outlineLevel="1" x14ac:dyDescent="0.25">
      <c r="A335" s="1" t="s">
        <v>998</v>
      </c>
      <c r="B335" s="32"/>
      <c r="F335" s="28"/>
      <c r="G335" s="28"/>
    </row>
    <row r="336" spans="1:7" ht="15" hidden="1" customHeight="1" outlineLevel="1" x14ac:dyDescent="0.25">
      <c r="A336" s="1" t="s">
        <v>999</v>
      </c>
      <c r="B336" s="32"/>
      <c r="F336" s="28"/>
      <c r="G336" s="28"/>
    </row>
    <row r="337" spans="1:7" ht="15" hidden="1" customHeight="1" outlineLevel="1" x14ac:dyDescent="0.25">
      <c r="A337" s="1" t="s">
        <v>1000</v>
      </c>
      <c r="B337" s="32"/>
      <c r="F337" s="33"/>
      <c r="G337" s="33"/>
    </row>
    <row r="338" spans="1:7" ht="15" customHeight="1" x14ac:dyDescent="0.25">
      <c r="A338" s="23"/>
      <c r="B338" s="57" t="s">
        <v>1001</v>
      </c>
      <c r="C338" s="23" t="s">
        <v>819</v>
      </c>
      <c r="D338" s="23" t="s">
        <v>820</v>
      </c>
      <c r="E338" s="23"/>
      <c r="F338" s="23" t="s">
        <v>621</v>
      </c>
      <c r="G338" s="23" t="s">
        <v>822</v>
      </c>
    </row>
    <row r="339" spans="1:7" ht="15" customHeight="1" x14ac:dyDescent="0.25">
      <c r="A339" s="1" t="s">
        <v>1002</v>
      </c>
      <c r="B339" s="1" t="s">
        <v>857</v>
      </c>
      <c r="C339" s="28" t="s">
        <v>159</v>
      </c>
      <c r="G339" s="1"/>
    </row>
    <row r="340" spans="1:7" ht="15" customHeight="1" x14ac:dyDescent="0.25">
      <c r="G340" s="1"/>
    </row>
    <row r="341" spans="1:7" ht="15" customHeight="1" x14ac:dyDescent="0.25">
      <c r="B341" s="1" t="s">
        <v>893</v>
      </c>
      <c r="G341" s="1"/>
    </row>
    <row r="342" spans="1:7" ht="15" customHeight="1" x14ac:dyDescent="0.25">
      <c r="A342" s="1" t="s">
        <v>1003</v>
      </c>
      <c r="B342" s="1" t="s">
        <v>860</v>
      </c>
      <c r="C342" s="1" t="s">
        <v>159</v>
      </c>
      <c r="D342" s="1" t="s">
        <v>159</v>
      </c>
      <c r="F342" s="28"/>
      <c r="G342" s="28"/>
    </row>
    <row r="343" spans="1:7" ht="15" customHeight="1" x14ac:dyDescent="0.25">
      <c r="A343" s="1" t="s">
        <v>1004</v>
      </c>
      <c r="B343" s="1" t="s">
        <v>862</v>
      </c>
      <c r="C343" s="1" t="s">
        <v>159</v>
      </c>
      <c r="D343" s="1" t="s">
        <v>159</v>
      </c>
      <c r="F343" s="28"/>
      <c r="G343" s="28"/>
    </row>
    <row r="344" spans="1:7" ht="15" customHeight="1" x14ac:dyDescent="0.25">
      <c r="A344" s="1" t="s">
        <v>1005</v>
      </c>
      <c r="B344" s="1" t="s">
        <v>864</v>
      </c>
      <c r="C344" s="1" t="s">
        <v>159</v>
      </c>
      <c r="D344" s="1" t="s">
        <v>159</v>
      </c>
      <c r="F344" s="28"/>
      <c r="G344" s="28"/>
    </row>
    <row r="345" spans="1:7" ht="15" customHeight="1" x14ac:dyDescent="0.25">
      <c r="A345" s="1" t="s">
        <v>1006</v>
      </c>
      <c r="B345" s="1" t="s">
        <v>866</v>
      </c>
      <c r="C345" s="1" t="s">
        <v>159</v>
      </c>
      <c r="D345" s="1" t="s">
        <v>159</v>
      </c>
      <c r="F345" s="28"/>
      <c r="G345" s="28"/>
    </row>
    <row r="346" spans="1:7" ht="15" customHeight="1" x14ac:dyDescent="0.25">
      <c r="A346" s="1" t="s">
        <v>1007</v>
      </c>
      <c r="B346" s="1" t="s">
        <v>868</v>
      </c>
      <c r="C346" s="1" t="s">
        <v>159</v>
      </c>
      <c r="D346" s="1" t="s">
        <v>159</v>
      </c>
      <c r="F346" s="28"/>
      <c r="G346" s="28"/>
    </row>
    <row r="347" spans="1:7" ht="15" customHeight="1" x14ac:dyDescent="0.25">
      <c r="A347" s="1" t="s">
        <v>1008</v>
      </c>
      <c r="B347" s="1" t="s">
        <v>870</v>
      </c>
      <c r="C347" s="1" t="s">
        <v>159</v>
      </c>
      <c r="D347" s="1" t="s">
        <v>159</v>
      </c>
      <c r="F347" s="28"/>
      <c r="G347" s="28"/>
    </row>
    <row r="348" spans="1:7" ht="15" customHeight="1" x14ac:dyDescent="0.25">
      <c r="A348" s="1" t="s">
        <v>1009</v>
      </c>
      <c r="B348" s="1" t="s">
        <v>872</v>
      </c>
      <c r="C348" s="1" t="s">
        <v>159</v>
      </c>
      <c r="D348" s="1" t="s">
        <v>159</v>
      </c>
      <c r="F348" s="28"/>
      <c r="G348" s="28"/>
    </row>
    <row r="349" spans="1:7" ht="15" customHeight="1" x14ac:dyDescent="0.25">
      <c r="A349" s="1" t="s">
        <v>1010</v>
      </c>
      <c r="B349" s="1" t="s">
        <v>874</v>
      </c>
      <c r="C349" s="1" t="s">
        <v>159</v>
      </c>
      <c r="D349" s="1" t="s">
        <v>159</v>
      </c>
      <c r="F349" s="28"/>
      <c r="G349" s="28"/>
    </row>
    <row r="350" spans="1:7" ht="15" customHeight="1" x14ac:dyDescent="0.25">
      <c r="A350" s="1" t="s">
        <v>1011</v>
      </c>
      <c r="B350" s="31" t="s">
        <v>181</v>
      </c>
      <c r="C350" s="1">
        <v>0</v>
      </c>
      <c r="D350" s="1">
        <v>0</v>
      </c>
      <c r="F350" s="39">
        <v>0</v>
      </c>
      <c r="G350" s="39">
        <v>0</v>
      </c>
    </row>
    <row r="351" spans="1:7" ht="15" hidden="1" customHeight="1" outlineLevel="1" x14ac:dyDescent="0.25">
      <c r="A351" s="1" t="s">
        <v>1012</v>
      </c>
      <c r="B351" s="32" t="s">
        <v>877</v>
      </c>
      <c r="F351" s="28"/>
      <c r="G351" s="28"/>
    </row>
    <row r="352" spans="1:7" ht="15" hidden="1" customHeight="1" outlineLevel="1" x14ac:dyDescent="0.25">
      <c r="A352" s="1" t="s">
        <v>1013</v>
      </c>
      <c r="B352" s="32" t="s">
        <v>879</v>
      </c>
      <c r="F352" s="28"/>
      <c r="G352" s="28"/>
    </row>
    <row r="353" spans="1:7" ht="15" hidden="1" customHeight="1" outlineLevel="1" x14ac:dyDescent="0.25">
      <c r="A353" s="1" t="s">
        <v>1014</v>
      </c>
      <c r="B353" s="32" t="s">
        <v>881</v>
      </c>
      <c r="F353" s="28"/>
      <c r="G353" s="28"/>
    </row>
    <row r="354" spans="1:7" ht="15" hidden="1" customHeight="1" outlineLevel="1" x14ac:dyDescent="0.25">
      <c r="A354" s="1" t="s">
        <v>1015</v>
      </c>
      <c r="B354" s="32" t="s">
        <v>883</v>
      </c>
      <c r="F354" s="28"/>
      <c r="G354" s="28"/>
    </row>
    <row r="355" spans="1:7" ht="15" hidden="1" customHeight="1" outlineLevel="1" x14ac:dyDescent="0.25">
      <c r="A355" s="1" t="s">
        <v>1016</v>
      </c>
      <c r="B355" s="32" t="s">
        <v>885</v>
      </c>
      <c r="F355" s="28"/>
      <c r="G355" s="28"/>
    </row>
    <row r="356" spans="1:7" ht="15" hidden="1" customHeight="1" outlineLevel="1" x14ac:dyDescent="0.25">
      <c r="A356" s="1" t="s">
        <v>1017</v>
      </c>
      <c r="B356" s="32" t="s">
        <v>887</v>
      </c>
      <c r="F356" s="28"/>
      <c r="G356" s="28"/>
    </row>
    <row r="357" spans="1:7" ht="15" hidden="1" customHeight="1" outlineLevel="1" x14ac:dyDescent="0.25">
      <c r="A357" s="1" t="s">
        <v>1018</v>
      </c>
      <c r="B357" s="32"/>
      <c r="F357" s="28"/>
      <c r="G357" s="28"/>
    </row>
    <row r="358" spans="1:7" ht="15" hidden="1" customHeight="1" outlineLevel="1" x14ac:dyDescent="0.25">
      <c r="A358" s="1" t="s">
        <v>1019</v>
      </c>
      <c r="B358" s="32"/>
      <c r="F358" s="28"/>
      <c r="G358" s="28"/>
    </row>
    <row r="359" spans="1:7" ht="15" hidden="1" customHeight="1" outlineLevel="1" x14ac:dyDescent="0.25">
      <c r="A359" s="1" t="s">
        <v>1020</v>
      </c>
      <c r="B359" s="32"/>
      <c r="F359" s="28"/>
      <c r="G359" s="33"/>
    </row>
    <row r="360" spans="1:7" ht="15" customHeight="1" x14ac:dyDescent="0.25">
      <c r="A360" s="23"/>
      <c r="B360" s="24" t="s">
        <v>1021</v>
      </c>
      <c r="C360" s="23" t="s">
        <v>1022</v>
      </c>
      <c r="D360" s="23"/>
      <c r="E360" s="23"/>
      <c r="F360" s="23"/>
      <c r="G360" s="26"/>
    </row>
    <row r="361" spans="1:7" ht="14.1" customHeight="1" x14ac:dyDescent="0.25">
      <c r="A361" s="1" t="s">
        <v>1023</v>
      </c>
      <c r="B361" s="1" t="s">
        <v>1024</v>
      </c>
      <c r="C361" s="39">
        <v>0.28470352821930101</v>
      </c>
      <c r="D361" s="28"/>
      <c r="G361" s="1"/>
    </row>
    <row r="362" spans="1:7" ht="14.1" customHeight="1" x14ac:dyDescent="0.25">
      <c r="A362" s="1" t="s">
        <v>1025</v>
      </c>
      <c r="B362" s="1" t="s">
        <v>1026</v>
      </c>
      <c r="C362" s="39">
        <v>0.6456344372905175</v>
      </c>
      <c r="D362" s="28"/>
      <c r="G362" s="1"/>
    </row>
    <row r="363" spans="1:7" ht="14.1" customHeight="1" x14ac:dyDescent="0.25">
      <c r="A363" s="1" t="s">
        <v>1027</v>
      </c>
      <c r="B363" s="1" t="s">
        <v>1028</v>
      </c>
      <c r="C363" s="39" t="s">
        <v>1</v>
      </c>
      <c r="D363" s="28"/>
      <c r="G363" s="1"/>
    </row>
    <row r="364" spans="1:7" ht="14.1" customHeight="1" x14ac:dyDescent="0.25">
      <c r="A364" s="1" t="s">
        <v>1029</v>
      </c>
      <c r="B364" s="1" t="s">
        <v>1030</v>
      </c>
      <c r="C364" s="39" t="s">
        <v>1</v>
      </c>
      <c r="D364" s="28"/>
      <c r="G364" s="1"/>
    </row>
    <row r="365" spans="1:7" ht="14.1" customHeight="1" x14ac:dyDescent="0.25">
      <c r="A365" s="1" t="s">
        <v>1031</v>
      </c>
      <c r="B365" s="1" t="s">
        <v>1032</v>
      </c>
      <c r="C365" s="39">
        <v>3.8242194851068E-3</v>
      </c>
      <c r="D365" s="28"/>
      <c r="G365" s="1"/>
    </row>
    <row r="366" spans="1:7" ht="14.1" customHeight="1" x14ac:dyDescent="0.25">
      <c r="A366" s="1" t="s">
        <v>1033</v>
      </c>
      <c r="B366" s="1" t="s">
        <v>1034</v>
      </c>
      <c r="C366" s="39" t="s">
        <v>1</v>
      </c>
      <c r="D366" s="28"/>
      <c r="G366" s="1"/>
    </row>
    <row r="367" spans="1:7" ht="14.1" customHeight="1" x14ac:dyDescent="0.25">
      <c r="A367" s="1" t="s">
        <v>1035</v>
      </c>
      <c r="B367" s="1" t="s">
        <v>1036</v>
      </c>
      <c r="C367" s="39">
        <v>6.583781500507474E-2</v>
      </c>
      <c r="D367" s="28"/>
      <c r="G367" s="1"/>
    </row>
    <row r="368" spans="1:7" ht="14.1" customHeight="1" x14ac:dyDescent="0.25">
      <c r="A368" s="1" t="s">
        <v>1037</v>
      </c>
      <c r="B368" s="1" t="s">
        <v>1038</v>
      </c>
      <c r="C368" s="39">
        <v>0</v>
      </c>
      <c r="D368" s="28"/>
      <c r="G368" s="1"/>
    </row>
    <row r="369" spans="1:7" ht="14.1" customHeight="1" x14ac:dyDescent="0.25">
      <c r="A369" s="1" t="s">
        <v>1039</v>
      </c>
      <c r="B369" s="1" t="s">
        <v>1040</v>
      </c>
      <c r="C369" s="39">
        <v>0</v>
      </c>
      <c r="D369" s="28"/>
      <c r="G369" s="1"/>
    </row>
    <row r="370" spans="1:7" ht="14.1" customHeight="1" x14ac:dyDescent="0.25">
      <c r="A370" s="1" t="s">
        <v>1041</v>
      </c>
      <c r="B370" s="1" t="s">
        <v>309</v>
      </c>
      <c r="C370" s="39">
        <v>0</v>
      </c>
      <c r="D370" s="28"/>
      <c r="G370" s="1"/>
    </row>
    <row r="371" spans="1:7" ht="15" hidden="1" customHeight="1" outlineLevel="1" x14ac:dyDescent="0.25">
      <c r="A371" s="1" t="s">
        <v>1042</v>
      </c>
      <c r="B371" s="32" t="s">
        <v>1043</v>
      </c>
      <c r="G371" s="1"/>
    </row>
    <row r="372" spans="1:7" ht="15" hidden="1" customHeight="1" outlineLevel="1" x14ac:dyDescent="0.25">
      <c r="A372" s="1" t="s">
        <v>1044</v>
      </c>
      <c r="B372" s="32" t="s">
        <v>183</v>
      </c>
      <c r="G372" s="1"/>
    </row>
    <row r="373" spans="1:7" ht="15" hidden="1" customHeight="1" outlineLevel="1" x14ac:dyDescent="0.25">
      <c r="A373" s="1" t="s">
        <v>1045</v>
      </c>
      <c r="B373" s="32" t="s">
        <v>183</v>
      </c>
      <c r="G373" s="1"/>
    </row>
    <row r="374" spans="1:7" ht="15" hidden="1" customHeight="1" outlineLevel="1" x14ac:dyDescent="0.25">
      <c r="A374" s="1" t="s">
        <v>1046</v>
      </c>
      <c r="B374" s="32" t="s">
        <v>183</v>
      </c>
      <c r="G374" s="1"/>
    </row>
    <row r="375" spans="1:7" ht="15" hidden="1" customHeight="1" outlineLevel="1" x14ac:dyDescent="0.25">
      <c r="A375" s="1" t="s">
        <v>1047</v>
      </c>
      <c r="B375" s="32" t="s">
        <v>183</v>
      </c>
      <c r="G375" s="1"/>
    </row>
    <row r="376" spans="1:7" ht="15" hidden="1" customHeight="1" outlineLevel="1" x14ac:dyDescent="0.25">
      <c r="A376" s="1" t="s">
        <v>1048</v>
      </c>
      <c r="B376" s="32" t="s">
        <v>183</v>
      </c>
      <c r="G376" s="1"/>
    </row>
    <row r="377" spans="1:7" ht="15" hidden="1" customHeight="1" outlineLevel="1" x14ac:dyDescent="0.25">
      <c r="A377" s="1" t="s">
        <v>1049</v>
      </c>
      <c r="B377" s="32" t="s">
        <v>183</v>
      </c>
      <c r="G377" s="1"/>
    </row>
    <row r="378" spans="1:7" ht="15" hidden="1" customHeight="1" outlineLevel="1" x14ac:dyDescent="0.25">
      <c r="A378" s="1" t="s">
        <v>1050</v>
      </c>
      <c r="B378" s="32" t="s">
        <v>183</v>
      </c>
      <c r="G378" s="1"/>
    </row>
    <row r="379" spans="1:7" ht="15" hidden="1" customHeight="1" outlineLevel="1" x14ac:dyDescent="0.25">
      <c r="A379" s="1" t="s">
        <v>1051</v>
      </c>
      <c r="B379" s="32" t="s">
        <v>183</v>
      </c>
      <c r="G379" s="1"/>
    </row>
    <row r="380" spans="1:7" ht="15" hidden="1" customHeight="1" outlineLevel="1" x14ac:dyDescent="0.25">
      <c r="A380" s="1" t="s">
        <v>1052</v>
      </c>
      <c r="B380" s="32" t="s">
        <v>183</v>
      </c>
      <c r="G380" s="1"/>
    </row>
    <row r="381" spans="1:7" ht="15" hidden="1" customHeight="1" outlineLevel="1" x14ac:dyDescent="0.25">
      <c r="A381" s="1" t="s">
        <v>1053</v>
      </c>
      <c r="B381" s="32" t="s">
        <v>183</v>
      </c>
      <c r="G381" s="1"/>
    </row>
    <row r="382" spans="1:7" ht="15" hidden="1" customHeight="1" outlineLevel="1" x14ac:dyDescent="0.25">
      <c r="A382" s="1" t="s">
        <v>1054</v>
      </c>
      <c r="B382" s="32" t="s">
        <v>183</v>
      </c>
    </row>
    <row r="383" spans="1:7" ht="15" hidden="1" customHeight="1" outlineLevel="1" x14ac:dyDescent="0.25">
      <c r="A383" s="1" t="s">
        <v>1055</v>
      </c>
      <c r="B383" s="32" t="s">
        <v>183</v>
      </c>
    </row>
    <row r="384" spans="1:7" ht="15" hidden="1" customHeight="1" outlineLevel="1" x14ac:dyDescent="0.25">
      <c r="A384" s="1" t="s">
        <v>1056</v>
      </c>
      <c r="B384" s="32" t="s">
        <v>183</v>
      </c>
    </row>
    <row r="385" spans="1:2" ht="15" hidden="1" customHeight="1" outlineLevel="1" x14ac:dyDescent="0.25">
      <c r="A385" s="1" t="s">
        <v>1057</v>
      </c>
      <c r="B385" s="32" t="s">
        <v>183</v>
      </c>
    </row>
    <row r="386" spans="1:2" ht="15" hidden="1" customHeight="1" outlineLevel="1" x14ac:dyDescent="0.25">
      <c r="A386" s="1" t="s">
        <v>1058</v>
      </c>
      <c r="B386" s="32" t="s">
        <v>183</v>
      </c>
    </row>
    <row r="387" spans="1:2" ht="15" hidden="1" customHeight="1" outlineLevel="1" x14ac:dyDescent="0.25">
      <c r="A387" s="1" t="s">
        <v>1059</v>
      </c>
      <c r="B387" s="32" t="s">
        <v>183</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9.14062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4" ht="31.5" customHeight="1" x14ac:dyDescent="0.25">
      <c r="A1" s="4" t="s">
        <v>1060</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94</v>
      </c>
      <c r="C3" s="8" t="s">
        <v>95</v>
      </c>
      <c r="D3" s="6"/>
      <c r="E3" s="6"/>
      <c r="F3" s="6"/>
      <c r="G3" s="6"/>
      <c r="H3" s="29"/>
      <c r="L3" s="2"/>
      <c r="M3" s="2"/>
    </row>
    <row r="4" spans="1:14" ht="15.75" customHeight="1" x14ac:dyDescent="0.25">
      <c r="H4" s="29"/>
      <c r="L4" s="2"/>
      <c r="M4" s="2"/>
    </row>
    <row r="5" spans="1:14" ht="18.75" customHeight="1" x14ac:dyDescent="0.25">
      <c r="B5" s="10" t="s">
        <v>1061</v>
      </c>
      <c r="C5" s="9"/>
      <c r="E5" s="11"/>
      <c r="F5" s="11"/>
      <c r="H5" s="29"/>
      <c r="L5" s="2"/>
      <c r="M5" s="2"/>
    </row>
    <row r="6" spans="1:14" ht="15.75" customHeight="1" x14ac:dyDescent="0.25">
      <c r="B6" s="14" t="s">
        <v>1062</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104</v>
      </c>
      <c r="B8" s="16" t="s">
        <v>1062</v>
      </c>
      <c r="C8" s="17"/>
      <c r="D8" s="17"/>
      <c r="E8" s="17"/>
      <c r="F8" s="17"/>
      <c r="G8" s="18"/>
      <c r="H8" s="29"/>
      <c r="J8" s="11"/>
      <c r="K8" s="11"/>
      <c r="L8" s="11"/>
      <c r="M8" s="11"/>
    </row>
    <row r="9" spans="1:14" ht="15" customHeight="1" x14ac:dyDescent="0.25">
      <c r="A9" s="23"/>
      <c r="B9" s="24" t="s">
        <v>1063</v>
      </c>
      <c r="C9" s="23"/>
      <c r="D9" s="23"/>
      <c r="E9" s="23"/>
      <c r="F9" s="26"/>
      <c r="G9" s="26"/>
      <c r="H9" s="29"/>
      <c r="J9" s="19"/>
      <c r="K9" s="19"/>
      <c r="L9" s="19"/>
      <c r="M9" s="34"/>
      <c r="N9" s="34"/>
    </row>
    <row r="10" spans="1:14" ht="14.85" customHeight="1" x14ac:dyDescent="0.25">
      <c r="A10" s="1" t="s">
        <v>1064</v>
      </c>
      <c r="B10" s="1" t="s">
        <v>1065</v>
      </c>
      <c r="C10" s="30">
        <v>804</v>
      </c>
      <c r="H10" s="29"/>
    </row>
    <row r="11" spans="1:14" ht="14.1" hidden="1" customHeight="1" outlineLevel="1" x14ac:dyDescent="0.25">
      <c r="A11" s="1" t="s">
        <v>1066</v>
      </c>
      <c r="B11" s="32" t="s">
        <v>612</v>
      </c>
      <c r="C11" s="30">
        <v>571</v>
      </c>
      <c r="H11" s="29"/>
    </row>
    <row r="12" spans="1:14" ht="15" hidden="1" customHeight="1" outlineLevel="1" x14ac:dyDescent="0.25">
      <c r="A12" s="1" t="s">
        <v>1067</v>
      </c>
      <c r="B12" s="32" t="s">
        <v>614</v>
      </c>
      <c r="H12" s="29"/>
    </row>
    <row r="13" spans="1:14" ht="15" hidden="1" customHeight="1" outlineLevel="1" x14ac:dyDescent="0.25">
      <c r="A13" s="1" t="s">
        <v>1068</v>
      </c>
      <c r="H13" s="29"/>
    </row>
    <row r="14" spans="1:14" ht="15" hidden="1" customHeight="1" outlineLevel="1" x14ac:dyDescent="0.25">
      <c r="A14" s="1" t="s">
        <v>1069</v>
      </c>
      <c r="H14" s="29"/>
    </row>
    <row r="15" spans="1:14" ht="15" hidden="1" customHeight="1" outlineLevel="1" x14ac:dyDescent="0.25">
      <c r="A15" s="1" t="s">
        <v>1070</v>
      </c>
      <c r="H15" s="29"/>
    </row>
    <row r="16" spans="1:14" ht="15" hidden="1" customHeight="1" outlineLevel="1" x14ac:dyDescent="0.25">
      <c r="A16" s="1" t="s">
        <v>1071</v>
      </c>
      <c r="H16" s="29"/>
    </row>
    <row r="17" spans="1:14" ht="15" hidden="1" customHeight="1" outlineLevel="1" x14ac:dyDescent="0.25">
      <c r="A17" s="1" t="s">
        <v>1072</v>
      </c>
      <c r="H17" s="29"/>
    </row>
    <row r="18" spans="1:14" ht="15" customHeight="1" collapsed="1" x14ac:dyDescent="0.25">
      <c r="A18" s="23"/>
      <c r="B18" s="23" t="s">
        <v>1073</v>
      </c>
      <c r="C18" s="23" t="s">
        <v>819</v>
      </c>
      <c r="D18" s="23" t="s">
        <v>1074</v>
      </c>
      <c r="E18" s="23"/>
      <c r="F18" s="23" t="s">
        <v>1075</v>
      </c>
      <c r="G18" s="23" t="s">
        <v>1076</v>
      </c>
      <c r="H18" s="29"/>
      <c r="I18" s="65"/>
      <c r="J18" s="19"/>
      <c r="K18" s="19"/>
      <c r="L18" s="11"/>
      <c r="M18" s="19"/>
      <c r="N18" s="19"/>
    </row>
    <row r="19" spans="1:14" ht="14.1" customHeight="1" x14ac:dyDescent="0.25">
      <c r="A19" s="1" t="s">
        <v>1077</v>
      </c>
      <c r="B19" s="1" t="s">
        <v>1078</v>
      </c>
      <c r="C19" s="27">
        <f>C37/D19*1000</f>
        <v>2887.5360696517414</v>
      </c>
      <c r="D19" s="67">
        <f>C10</f>
        <v>804</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1079</v>
      </c>
      <c r="C21" s="19"/>
      <c r="D21" s="19"/>
      <c r="E21" s="19"/>
      <c r="F21" s="34"/>
      <c r="G21" s="34"/>
      <c r="H21" s="29"/>
      <c r="J21" s="19"/>
      <c r="K21" s="19"/>
      <c r="L21" s="19"/>
      <c r="M21" s="34"/>
      <c r="N21" s="34"/>
    </row>
    <row r="22" spans="1:14" ht="14.85" customHeight="1" x14ac:dyDescent="0.25">
      <c r="A22" s="1" t="s">
        <v>1080</v>
      </c>
      <c r="B22" s="1" t="s">
        <v>1081</v>
      </c>
      <c r="C22" s="27">
        <v>179.33099999999999</v>
      </c>
      <c r="D22" s="1" t="s">
        <v>253</v>
      </c>
      <c r="F22" s="28">
        <f>C22/$C$37</f>
        <v>7.7245271429488283E-2</v>
      </c>
      <c r="G22" s="28"/>
      <c r="H22" s="29"/>
      <c r="M22" s="28"/>
      <c r="N22" s="28"/>
    </row>
    <row r="23" spans="1:14" ht="14.85" customHeight="1" x14ac:dyDescent="0.25">
      <c r="A23" s="1" t="s">
        <v>1082</v>
      </c>
      <c r="B23" s="1" t="s">
        <v>1083</v>
      </c>
      <c r="C23" s="27">
        <v>515.78100000000006</v>
      </c>
      <c r="D23" s="1" t="s">
        <v>253</v>
      </c>
      <c r="F23" s="28">
        <f>C23/$C$37</f>
        <v>0.22216818811679465</v>
      </c>
      <c r="G23" s="28"/>
      <c r="H23" s="29"/>
      <c r="M23" s="28"/>
      <c r="N23" s="28"/>
    </row>
    <row r="24" spans="1:14" ht="14.85" customHeight="1" x14ac:dyDescent="0.25">
      <c r="A24" s="1" t="s">
        <v>1084</v>
      </c>
      <c r="B24" s="1" t="s">
        <v>1085</v>
      </c>
      <c r="C24" s="27">
        <v>1626.4670000000001</v>
      </c>
      <c r="D24" s="1" t="s">
        <v>253</v>
      </c>
      <c r="F24" s="28">
        <f>C24/$C$37</f>
        <v>0.70058654045371704</v>
      </c>
      <c r="G24" s="28"/>
      <c r="H24" s="29"/>
      <c r="M24" s="28"/>
      <c r="N24" s="28"/>
    </row>
    <row r="25" spans="1:14" ht="14.85" hidden="1" customHeight="1" x14ac:dyDescent="0.25">
      <c r="A25" s="1" t="s">
        <v>1086</v>
      </c>
      <c r="B25" s="1" t="s">
        <v>721</v>
      </c>
      <c r="C25" s="27" t="s">
        <v>790</v>
      </c>
      <c r="D25" s="1" t="s">
        <v>790</v>
      </c>
      <c r="E25" s="33"/>
      <c r="F25" s="28"/>
      <c r="G25" s="28"/>
      <c r="H25" s="29"/>
      <c r="L25" s="33"/>
      <c r="M25" s="28"/>
      <c r="N25" s="28"/>
    </row>
    <row r="26" spans="1:14" ht="14.85" hidden="1" customHeight="1" x14ac:dyDescent="0.25">
      <c r="A26" s="1" t="s">
        <v>1087</v>
      </c>
      <c r="B26" s="1" t="s">
        <v>721</v>
      </c>
      <c r="C26" s="27" t="s">
        <v>790</v>
      </c>
      <c r="D26" s="1" t="s">
        <v>790</v>
      </c>
      <c r="E26" s="33"/>
      <c r="F26" s="28"/>
      <c r="G26" s="28"/>
      <c r="H26" s="29"/>
      <c r="L26" s="33"/>
      <c r="M26" s="28"/>
      <c r="N26" s="28"/>
    </row>
    <row r="27" spans="1:14" ht="14.85" hidden="1" customHeight="1" x14ac:dyDescent="0.25">
      <c r="A27" s="1" t="s">
        <v>1088</v>
      </c>
      <c r="B27" s="1" t="s">
        <v>721</v>
      </c>
      <c r="C27" s="27" t="s">
        <v>790</v>
      </c>
      <c r="D27" s="1" t="s">
        <v>790</v>
      </c>
      <c r="E27" s="33"/>
      <c r="F27" s="28"/>
      <c r="G27" s="28"/>
      <c r="H27" s="29"/>
      <c r="L27" s="33"/>
      <c r="M27" s="28"/>
      <c r="N27" s="28"/>
    </row>
    <row r="28" spans="1:14" ht="14.85" hidden="1" customHeight="1" x14ac:dyDescent="0.25">
      <c r="A28" s="1" t="s">
        <v>1089</v>
      </c>
      <c r="B28" s="1" t="s">
        <v>721</v>
      </c>
      <c r="C28" s="27" t="s">
        <v>790</v>
      </c>
      <c r="D28" s="1" t="s">
        <v>790</v>
      </c>
      <c r="E28" s="33"/>
      <c r="F28" s="28"/>
      <c r="G28" s="28"/>
      <c r="H28" s="29"/>
      <c r="L28" s="33"/>
      <c r="M28" s="28"/>
      <c r="N28" s="28"/>
    </row>
    <row r="29" spans="1:14" ht="14.85" hidden="1" customHeight="1" x14ac:dyDescent="0.25">
      <c r="A29" s="1" t="s">
        <v>1090</v>
      </c>
      <c r="B29" s="1" t="s">
        <v>721</v>
      </c>
      <c r="C29" s="27" t="s">
        <v>790</v>
      </c>
      <c r="D29" s="1" t="s">
        <v>790</v>
      </c>
      <c r="E29" s="33"/>
      <c r="F29" s="28"/>
      <c r="G29" s="28"/>
      <c r="H29" s="29"/>
      <c r="L29" s="33"/>
      <c r="M29" s="28"/>
      <c r="N29" s="28"/>
    </row>
    <row r="30" spans="1:14" ht="14.85" hidden="1" customHeight="1" x14ac:dyDescent="0.25">
      <c r="A30" s="1" t="s">
        <v>1091</v>
      </c>
      <c r="B30" s="1" t="s">
        <v>721</v>
      </c>
      <c r="C30" s="27" t="s">
        <v>790</v>
      </c>
      <c r="D30" s="1" t="s">
        <v>790</v>
      </c>
      <c r="E30" s="33"/>
      <c r="F30" s="28"/>
      <c r="G30" s="28"/>
      <c r="H30" s="29"/>
      <c r="L30" s="33"/>
      <c r="M30" s="28"/>
      <c r="N30" s="28"/>
    </row>
    <row r="31" spans="1:14" ht="14.85" hidden="1" customHeight="1" x14ac:dyDescent="0.25">
      <c r="A31" s="1" t="s">
        <v>1092</v>
      </c>
      <c r="B31" s="1" t="s">
        <v>721</v>
      </c>
      <c r="C31" s="27" t="s">
        <v>790</v>
      </c>
      <c r="D31" s="1" t="s">
        <v>790</v>
      </c>
      <c r="E31" s="33"/>
      <c r="F31" s="28"/>
      <c r="G31" s="28"/>
      <c r="H31" s="29"/>
      <c r="L31" s="33"/>
      <c r="M31" s="28"/>
      <c r="N31" s="28"/>
    </row>
    <row r="32" spans="1:14" ht="14.85" hidden="1" customHeight="1" x14ac:dyDescent="0.25">
      <c r="A32" s="1" t="s">
        <v>1093</v>
      </c>
      <c r="B32" s="1" t="s">
        <v>721</v>
      </c>
      <c r="C32" s="27" t="s">
        <v>790</v>
      </c>
      <c r="D32" s="1" t="s">
        <v>790</v>
      </c>
      <c r="E32" s="33"/>
      <c r="F32" s="28"/>
      <c r="G32" s="28"/>
      <c r="H32" s="29"/>
      <c r="L32" s="33"/>
      <c r="M32" s="28"/>
      <c r="N32" s="28"/>
    </row>
    <row r="33" spans="1:14" ht="14.85" hidden="1" customHeight="1" x14ac:dyDescent="0.25">
      <c r="A33" s="1" t="s">
        <v>1094</v>
      </c>
      <c r="B33" s="1" t="s">
        <v>721</v>
      </c>
      <c r="C33" s="27" t="s">
        <v>790</v>
      </c>
      <c r="D33" s="1" t="s">
        <v>790</v>
      </c>
      <c r="E33" s="33"/>
      <c r="F33" s="28"/>
      <c r="G33" s="28"/>
      <c r="H33" s="29"/>
      <c r="L33" s="33"/>
      <c r="M33" s="28"/>
      <c r="N33" s="28"/>
    </row>
    <row r="34" spans="1:14" ht="14.85" hidden="1" customHeight="1" x14ac:dyDescent="0.25">
      <c r="A34" s="1" t="s">
        <v>1095</v>
      </c>
      <c r="B34" s="1" t="s">
        <v>721</v>
      </c>
      <c r="C34" s="27" t="s">
        <v>790</v>
      </c>
      <c r="D34" s="1" t="s">
        <v>790</v>
      </c>
      <c r="E34" s="33"/>
      <c r="F34" s="28"/>
      <c r="G34" s="28"/>
      <c r="H34" s="29"/>
      <c r="L34" s="33"/>
      <c r="M34" s="28"/>
      <c r="N34" s="28"/>
    </row>
    <row r="35" spans="1:14" ht="14.85" hidden="1" customHeight="1" x14ac:dyDescent="0.25">
      <c r="A35" s="1" t="s">
        <v>1096</v>
      </c>
      <c r="B35" s="1" t="s">
        <v>721</v>
      </c>
      <c r="C35" s="27" t="s">
        <v>790</v>
      </c>
      <c r="D35" s="1" t="s">
        <v>790</v>
      </c>
      <c r="E35" s="33"/>
      <c r="F35" s="28"/>
      <c r="G35" s="28"/>
      <c r="H35" s="29"/>
      <c r="L35" s="33"/>
      <c r="M35" s="28"/>
      <c r="N35" s="28"/>
    </row>
    <row r="36" spans="1:14" ht="14.85" hidden="1" customHeight="1" x14ac:dyDescent="0.25">
      <c r="A36" s="1" t="s">
        <v>1097</v>
      </c>
      <c r="B36" s="1" t="s">
        <v>721</v>
      </c>
      <c r="C36" s="27" t="s">
        <v>790</v>
      </c>
      <c r="D36" s="1" t="s">
        <v>790</v>
      </c>
      <c r="E36" s="33"/>
      <c r="F36" s="28"/>
      <c r="G36" s="28"/>
      <c r="H36" s="29"/>
      <c r="L36" s="33"/>
      <c r="M36" s="28"/>
      <c r="N36" s="28"/>
    </row>
    <row r="37" spans="1:14" ht="14.85" customHeight="1" x14ac:dyDescent="0.25">
      <c r="A37" s="1" t="s">
        <v>1098</v>
      </c>
      <c r="B37" s="31" t="s">
        <v>181</v>
      </c>
      <c r="C37" s="27">
        <f>SUM(C22:C24)</f>
        <v>2321.5790000000002</v>
      </c>
      <c r="D37" s="1">
        <v>0</v>
      </c>
      <c r="E37" s="33"/>
      <c r="F37" s="28">
        <f>C37/$C$37</f>
        <v>1</v>
      </c>
      <c r="G37" s="33">
        <v>0</v>
      </c>
      <c r="H37" s="29"/>
      <c r="I37" s="31"/>
      <c r="L37" s="33"/>
      <c r="M37" s="33"/>
      <c r="N37" s="33"/>
    </row>
    <row r="38" spans="1:14" ht="15" customHeight="1" x14ac:dyDescent="0.25">
      <c r="A38" s="23"/>
      <c r="B38" s="24" t="s">
        <v>1099</v>
      </c>
      <c r="C38" s="23" t="s">
        <v>141</v>
      </c>
      <c r="D38" s="23"/>
      <c r="E38" s="25"/>
      <c r="F38" s="23" t="s">
        <v>1075</v>
      </c>
      <c r="G38" s="23"/>
      <c r="H38" s="29"/>
      <c r="I38" s="65"/>
      <c r="J38" s="19"/>
      <c r="K38" s="19"/>
      <c r="L38" s="11"/>
      <c r="M38" s="19"/>
      <c r="N38" s="19"/>
    </row>
    <row r="39" spans="1:14" ht="14.85" customHeight="1" x14ac:dyDescent="0.25">
      <c r="A39" s="1" t="s">
        <v>1100</v>
      </c>
      <c r="B39" s="1" t="s">
        <v>1101</v>
      </c>
      <c r="C39" s="30">
        <v>2091.7779999999998</v>
      </c>
      <c r="E39" s="70"/>
      <c r="F39" s="28">
        <f>C39/$C$42</f>
        <v>0.9010152142141189</v>
      </c>
      <c r="G39" s="30"/>
      <c r="H39" s="29"/>
      <c r="L39" s="70"/>
      <c r="M39" s="28"/>
      <c r="N39" s="30"/>
    </row>
    <row r="40" spans="1:14" ht="14.85" customHeight="1" x14ac:dyDescent="0.25">
      <c r="A40" s="1" t="s">
        <v>1102</v>
      </c>
      <c r="B40" s="1" t="s">
        <v>1103</v>
      </c>
      <c r="C40" s="30">
        <v>229.80099999999999</v>
      </c>
      <c r="E40" s="70"/>
      <c r="F40" s="28">
        <f>C40/$C$42</f>
        <v>9.8984785785881088E-2</v>
      </c>
      <c r="G40" s="30"/>
      <c r="H40" s="29"/>
      <c r="L40" s="70"/>
      <c r="M40" s="28"/>
      <c r="N40" s="30"/>
    </row>
    <row r="41" spans="1:14" ht="14.85" customHeight="1" x14ac:dyDescent="0.25">
      <c r="A41" s="1" t="s">
        <v>1104</v>
      </c>
      <c r="B41" s="1" t="s">
        <v>309</v>
      </c>
      <c r="C41" s="38">
        <v>0</v>
      </c>
      <c r="E41" s="33"/>
      <c r="F41" s="28">
        <f>C41/$C$42</f>
        <v>0</v>
      </c>
      <c r="G41" s="30"/>
      <c r="H41" s="29"/>
      <c r="L41" s="33"/>
      <c r="M41" s="28"/>
      <c r="N41" s="30"/>
    </row>
    <row r="42" spans="1:14" ht="14.85" customHeight="1" x14ac:dyDescent="0.25">
      <c r="A42" s="1" t="s">
        <v>1105</v>
      </c>
      <c r="B42" s="31" t="s">
        <v>181</v>
      </c>
      <c r="C42" s="27">
        <f>SUM(C39:C41)</f>
        <v>2321.5789999999997</v>
      </c>
      <c r="E42" s="33"/>
      <c r="F42" s="28">
        <f>C42/$C$42</f>
        <v>1</v>
      </c>
      <c r="G42" s="30"/>
      <c r="H42" s="29"/>
      <c r="L42" s="33"/>
      <c r="M42" s="28"/>
      <c r="N42" s="30"/>
    </row>
    <row r="43" spans="1:14" ht="15" hidden="1" customHeight="1" outlineLevel="1" x14ac:dyDescent="0.25">
      <c r="A43" s="1" t="s">
        <v>1106</v>
      </c>
      <c r="B43" s="31"/>
      <c r="E43" s="33"/>
      <c r="F43" s="33"/>
      <c r="G43" s="30"/>
      <c r="H43" s="29"/>
      <c r="L43" s="33"/>
      <c r="M43" s="28"/>
      <c r="N43" s="30"/>
    </row>
    <row r="44" spans="1:14" ht="15" hidden="1" customHeight="1" outlineLevel="1" x14ac:dyDescent="0.25">
      <c r="A44" s="1" t="s">
        <v>1107</v>
      </c>
      <c r="B44" s="31"/>
      <c r="E44" s="33"/>
      <c r="F44" s="33"/>
      <c r="G44" s="30"/>
      <c r="H44" s="29"/>
      <c r="L44" s="33"/>
      <c r="M44" s="28"/>
      <c r="N44" s="30"/>
    </row>
    <row r="45" spans="1:14" ht="15" hidden="1" customHeight="1" outlineLevel="1" x14ac:dyDescent="0.25">
      <c r="A45" s="1" t="s">
        <v>1108</v>
      </c>
      <c r="E45" s="33"/>
      <c r="F45" s="28"/>
      <c r="G45" s="30"/>
      <c r="H45" s="29"/>
      <c r="L45" s="33"/>
      <c r="M45" s="28"/>
      <c r="N45" s="30"/>
    </row>
    <row r="46" spans="1:14" ht="15" hidden="1" customHeight="1" outlineLevel="1" x14ac:dyDescent="0.25">
      <c r="A46" s="1" t="s">
        <v>1109</v>
      </c>
      <c r="E46" s="33"/>
      <c r="F46" s="28"/>
      <c r="G46" s="30"/>
      <c r="H46" s="29"/>
      <c r="L46" s="33"/>
      <c r="M46" s="28"/>
      <c r="N46" s="30"/>
    </row>
    <row r="47" spans="1:14" ht="15" hidden="1" customHeight="1" outlineLevel="1" x14ac:dyDescent="0.25">
      <c r="A47" s="1" t="s">
        <v>1110</v>
      </c>
      <c r="E47" s="33"/>
      <c r="F47" s="28"/>
      <c r="G47" s="30"/>
      <c r="H47" s="29"/>
      <c r="L47" s="33"/>
      <c r="M47" s="28"/>
      <c r="N47" s="30"/>
    </row>
    <row r="48" spans="1:14" ht="15" customHeight="1" collapsed="1" x14ac:dyDescent="0.25">
      <c r="A48" s="23"/>
      <c r="B48" s="24" t="s">
        <v>630</v>
      </c>
      <c r="C48" s="23" t="s">
        <v>1075</v>
      </c>
      <c r="D48" s="23"/>
      <c r="E48" s="25"/>
      <c r="F48" s="26"/>
      <c r="G48" s="26"/>
      <c r="H48" s="29"/>
      <c r="I48" s="65"/>
      <c r="J48" s="19"/>
      <c r="K48" s="19"/>
      <c r="L48" s="11"/>
      <c r="M48" s="34"/>
      <c r="N48" s="34"/>
    </row>
    <row r="49" spans="1:14" ht="14.85" customHeight="1" x14ac:dyDescent="0.25">
      <c r="A49" s="1" t="s">
        <v>1111</v>
      </c>
      <c r="B49" s="58" t="s">
        <v>632</v>
      </c>
      <c r="C49" s="54">
        <f>SUM(C50:C77)</f>
        <v>98.271004346610653</v>
      </c>
      <c r="G49" s="1"/>
      <c r="H49" s="29"/>
      <c r="I49" s="11"/>
      <c r="N49" s="1"/>
    </row>
    <row r="50" spans="1:14" ht="14.85" customHeight="1" x14ac:dyDescent="0.25">
      <c r="A50" s="1" t="s">
        <v>1112</v>
      </c>
      <c r="B50" s="1" t="s">
        <v>634</v>
      </c>
      <c r="C50" s="54">
        <v>7.3226024184402094</v>
      </c>
      <c r="G50" s="1"/>
      <c r="H50" s="29"/>
      <c r="N50" s="1"/>
    </row>
    <row r="51" spans="1:14" ht="14.85" customHeight="1" x14ac:dyDescent="0.25">
      <c r="A51" s="1" t="s">
        <v>1113</v>
      </c>
      <c r="B51" s="1" t="s">
        <v>1114</v>
      </c>
      <c r="C51" s="54">
        <v>2.1537065936588848</v>
      </c>
      <c r="D51" s="1" t="s">
        <v>1115</v>
      </c>
      <c r="G51" s="1"/>
      <c r="H51" s="29"/>
      <c r="N51" s="1"/>
    </row>
    <row r="52" spans="1:14" ht="14.85" customHeight="1" x14ac:dyDescent="0.25">
      <c r="A52" s="1" t="s">
        <v>1116</v>
      </c>
      <c r="B52" s="1" t="s">
        <v>638</v>
      </c>
      <c r="C52" s="54">
        <v>0</v>
      </c>
      <c r="G52" s="1"/>
      <c r="H52" s="29"/>
      <c r="N52" s="1"/>
    </row>
    <row r="53" spans="1:14" ht="15" customHeight="1" x14ac:dyDescent="0.25">
      <c r="A53" s="1" t="s">
        <v>1117</v>
      </c>
      <c r="B53" s="1" t="s">
        <v>1118</v>
      </c>
      <c r="C53" s="38" t="s">
        <v>253</v>
      </c>
      <c r="G53" s="1"/>
      <c r="H53" s="29"/>
      <c r="N53" s="1"/>
    </row>
    <row r="54" spans="1:14" ht="14.1" customHeight="1" x14ac:dyDescent="0.25">
      <c r="A54" s="1" t="s">
        <v>1119</v>
      </c>
      <c r="B54" s="1" t="s">
        <v>643</v>
      </c>
      <c r="C54" s="54">
        <v>0</v>
      </c>
      <c r="G54" s="1"/>
      <c r="H54" s="29"/>
      <c r="N54" s="1"/>
    </row>
    <row r="55" spans="1:14" ht="14.1" customHeight="1" x14ac:dyDescent="0.25">
      <c r="A55" s="1" t="s">
        <v>1120</v>
      </c>
      <c r="B55" s="1" t="s">
        <v>645</v>
      </c>
      <c r="C55" s="54">
        <v>0</v>
      </c>
      <c r="G55" s="1"/>
      <c r="H55" s="29"/>
      <c r="N55" s="1"/>
    </row>
    <row r="56" spans="1:14" ht="14.1" customHeight="1" x14ac:dyDescent="0.25">
      <c r="A56" s="1" t="s">
        <v>1121</v>
      </c>
      <c r="B56" s="1" t="s">
        <v>647</v>
      </c>
      <c r="C56" s="54">
        <v>0</v>
      </c>
      <c r="G56" s="1"/>
      <c r="H56" s="29"/>
      <c r="N56" s="1"/>
    </row>
    <row r="57" spans="1:14" ht="14.1" customHeight="1" x14ac:dyDescent="0.25">
      <c r="A57" s="1" t="s">
        <v>1122</v>
      </c>
      <c r="B57" s="1" t="s">
        <v>649</v>
      </c>
      <c r="C57" s="54">
        <v>0</v>
      </c>
      <c r="G57" s="1"/>
      <c r="H57" s="29"/>
      <c r="N57" s="1"/>
    </row>
    <row r="58" spans="1:14" ht="14.1" customHeight="1" x14ac:dyDescent="0.25">
      <c r="A58" s="1" t="s">
        <v>1123</v>
      </c>
      <c r="B58" s="1" t="s">
        <v>651</v>
      </c>
      <c r="C58" s="54">
        <v>0</v>
      </c>
      <c r="G58" s="1"/>
      <c r="H58" s="29"/>
      <c r="N58" s="1"/>
    </row>
    <row r="59" spans="1:14" ht="14.85" customHeight="1" x14ac:dyDescent="0.25">
      <c r="A59" s="1" t="s">
        <v>1124</v>
      </c>
      <c r="B59" s="1" t="s">
        <v>653</v>
      </c>
      <c r="C59" s="54">
        <v>0</v>
      </c>
      <c r="G59" s="1"/>
      <c r="H59" s="29"/>
      <c r="N59" s="1"/>
    </row>
    <row r="60" spans="1:14" ht="14.85" customHeight="1" x14ac:dyDescent="0.25">
      <c r="A60" s="1" t="s">
        <v>1125</v>
      </c>
      <c r="B60" s="1" t="s">
        <v>107</v>
      </c>
      <c r="C60" s="54">
        <v>88.794695334511559</v>
      </c>
      <c r="G60" s="1"/>
      <c r="H60" s="29"/>
      <c r="N60" s="1"/>
    </row>
    <row r="61" spans="1:14" ht="14.1" customHeight="1" x14ac:dyDescent="0.25">
      <c r="A61" s="1" t="s">
        <v>1126</v>
      </c>
      <c r="B61" s="1" t="s">
        <v>656</v>
      </c>
      <c r="C61" s="54">
        <v>0</v>
      </c>
      <c r="G61" s="1"/>
      <c r="H61" s="29"/>
      <c r="N61" s="1"/>
    </row>
    <row r="62" spans="1:14" ht="14.1" customHeight="1" x14ac:dyDescent="0.25">
      <c r="A62" s="1" t="s">
        <v>1127</v>
      </c>
      <c r="B62" s="1" t="s">
        <v>658</v>
      </c>
      <c r="C62" s="54">
        <v>0</v>
      </c>
      <c r="G62" s="1"/>
      <c r="H62" s="29"/>
      <c r="N62" s="1"/>
    </row>
    <row r="63" spans="1:14" ht="14.1" customHeight="1" x14ac:dyDescent="0.25">
      <c r="A63" s="1" t="s">
        <v>1128</v>
      </c>
      <c r="B63" s="1" t="s">
        <v>660</v>
      </c>
      <c r="C63" s="54">
        <v>0</v>
      </c>
      <c r="G63" s="1"/>
      <c r="H63" s="29"/>
      <c r="N63" s="1"/>
    </row>
    <row r="64" spans="1:14" ht="14.1" customHeight="1" x14ac:dyDescent="0.25">
      <c r="A64" s="1" t="s">
        <v>1129</v>
      </c>
      <c r="B64" s="1" t="s">
        <v>662</v>
      </c>
      <c r="C64" s="54">
        <v>0</v>
      </c>
      <c r="G64" s="1"/>
      <c r="H64" s="29"/>
      <c r="N64" s="1"/>
    </row>
    <row r="65" spans="1:14" ht="14.85" customHeight="1" x14ac:dyDescent="0.25">
      <c r="A65" s="1" t="s">
        <v>1130</v>
      </c>
      <c r="B65" s="1" t="s">
        <v>664</v>
      </c>
      <c r="C65" s="54">
        <v>0</v>
      </c>
      <c r="G65" s="1"/>
      <c r="H65" s="29"/>
      <c r="N65" s="1"/>
    </row>
    <row r="66" spans="1:14" ht="14.1" customHeight="1" x14ac:dyDescent="0.25">
      <c r="A66" s="1" t="s">
        <v>1131</v>
      </c>
      <c r="B66" s="1" t="s">
        <v>666</v>
      </c>
      <c r="C66" s="54">
        <v>0</v>
      </c>
      <c r="G66" s="1"/>
      <c r="H66" s="29"/>
      <c r="N66" s="1"/>
    </row>
    <row r="67" spans="1:14" ht="14.1" customHeight="1" x14ac:dyDescent="0.25">
      <c r="A67" s="1" t="s">
        <v>1132</v>
      </c>
      <c r="B67" s="1" t="s">
        <v>668</v>
      </c>
      <c r="C67" s="54">
        <v>0</v>
      </c>
      <c r="G67" s="1"/>
      <c r="H67" s="29"/>
      <c r="N67" s="1"/>
    </row>
    <row r="68" spans="1:14" ht="14.1" customHeight="1" x14ac:dyDescent="0.25">
      <c r="A68" s="1" t="s">
        <v>1133</v>
      </c>
      <c r="B68" s="1" t="s">
        <v>670</v>
      </c>
      <c r="C68" s="54">
        <v>0</v>
      </c>
      <c r="G68" s="1"/>
      <c r="H68" s="29"/>
      <c r="N68" s="1"/>
    </row>
    <row r="69" spans="1:14" ht="14.1" customHeight="1" x14ac:dyDescent="0.25">
      <c r="A69" s="1" t="s">
        <v>1134</v>
      </c>
      <c r="B69" s="1" t="s">
        <v>672</v>
      </c>
      <c r="C69" s="54">
        <v>0</v>
      </c>
      <c r="G69" s="1"/>
      <c r="H69" s="29"/>
      <c r="N69" s="1"/>
    </row>
    <row r="70" spans="1:14" ht="14.85" customHeight="1" x14ac:dyDescent="0.25">
      <c r="A70" s="1" t="s">
        <v>1135</v>
      </c>
      <c r="B70" s="1" t="s">
        <v>674</v>
      </c>
      <c r="C70" s="54">
        <v>0</v>
      </c>
      <c r="G70" s="1"/>
      <c r="H70" s="29"/>
      <c r="N70" s="1"/>
    </row>
    <row r="71" spans="1:14" ht="14.1" customHeight="1" x14ac:dyDescent="0.25">
      <c r="A71" s="1" t="s">
        <v>1136</v>
      </c>
      <c r="B71" s="1" t="s">
        <v>676</v>
      </c>
      <c r="C71" s="54">
        <v>0</v>
      </c>
      <c r="G71" s="1"/>
      <c r="H71" s="29"/>
      <c r="N71" s="1"/>
    </row>
    <row r="72" spans="1:14" ht="14.1" customHeight="1" x14ac:dyDescent="0.25">
      <c r="A72" s="1" t="s">
        <v>1137</v>
      </c>
      <c r="B72" s="1" t="s">
        <v>678</v>
      </c>
      <c r="C72" s="54">
        <v>0</v>
      </c>
      <c r="G72" s="1"/>
      <c r="H72" s="29"/>
      <c r="N72" s="1"/>
    </row>
    <row r="73" spans="1:14" ht="14.1" customHeight="1" x14ac:dyDescent="0.25">
      <c r="A73" s="1" t="s">
        <v>1138</v>
      </c>
      <c r="B73" s="1" t="s">
        <v>680</v>
      </c>
      <c r="C73" s="54">
        <v>0</v>
      </c>
      <c r="G73" s="1"/>
      <c r="H73" s="29"/>
      <c r="N73" s="1"/>
    </row>
    <row r="74" spans="1:14" ht="14.1" customHeight="1" x14ac:dyDescent="0.25">
      <c r="A74" s="1" t="s">
        <v>1139</v>
      </c>
      <c r="B74" s="1" t="s">
        <v>682</v>
      </c>
      <c r="C74" s="54">
        <v>0</v>
      </c>
      <c r="G74" s="1"/>
      <c r="H74" s="29"/>
      <c r="N74" s="1"/>
    </row>
    <row r="75" spans="1:14" ht="14.85" customHeight="1" x14ac:dyDescent="0.25">
      <c r="A75" s="1" t="s">
        <v>1140</v>
      </c>
      <c r="B75" s="1" t="s">
        <v>684</v>
      </c>
      <c r="C75" s="54">
        <v>0</v>
      </c>
      <c r="G75" s="1"/>
      <c r="H75" s="29"/>
      <c r="N75" s="1"/>
    </row>
    <row r="76" spans="1:14" ht="14.1" customHeight="1" x14ac:dyDescent="0.25">
      <c r="A76" s="1" t="s">
        <v>1141</v>
      </c>
      <c r="B76" s="1" t="s">
        <v>686</v>
      </c>
      <c r="C76" s="54">
        <v>0</v>
      </c>
      <c r="G76" s="1"/>
      <c r="H76" s="29"/>
      <c r="N76" s="1"/>
    </row>
    <row r="77" spans="1:14" ht="14.1" customHeight="1" x14ac:dyDescent="0.25">
      <c r="A77" s="1" t="s">
        <v>1142</v>
      </c>
      <c r="B77" s="1" t="s">
        <v>688</v>
      </c>
      <c r="C77" s="54">
        <v>0</v>
      </c>
      <c r="G77" s="1"/>
      <c r="H77" s="29"/>
      <c r="N77" s="1"/>
    </row>
    <row r="78" spans="1:14" ht="14.85" customHeight="1" x14ac:dyDescent="0.25">
      <c r="A78" s="1" t="s">
        <v>1143</v>
      </c>
      <c r="B78" s="58" t="s">
        <v>356</v>
      </c>
      <c r="C78" s="54">
        <f>SUM(C79:C81)</f>
        <v>0</v>
      </c>
      <c r="G78" s="1"/>
      <c r="H78" s="29"/>
      <c r="I78" s="11"/>
      <c r="N78" s="1"/>
    </row>
    <row r="79" spans="1:14" ht="14.1" customHeight="1" x14ac:dyDescent="0.25">
      <c r="A79" s="1" t="s">
        <v>1144</v>
      </c>
      <c r="B79" s="1" t="s">
        <v>691</v>
      </c>
      <c r="C79" s="54">
        <v>0</v>
      </c>
      <c r="G79" s="1"/>
      <c r="H79" s="29"/>
      <c r="N79" s="1"/>
    </row>
    <row r="80" spans="1:14" ht="14.1" customHeight="1" x14ac:dyDescent="0.25">
      <c r="A80" s="1" t="s">
        <v>1145</v>
      </c>
      <c r="B80" s="1" t="s">
        <v>693</v>
      </c>
      <c r="C80" s="54">
        <v>0</v>
      </c>
      <c r="G80" s="1"/>
      <c r="H80" s="29"/>
      <c r="N80" s="1"/>
    </row>
    <row r="81" spans="1:14" ht="14.1" customHeight="1" x14ac:dyDescent="0.25">
      <c r="A81" s="1" t="s">
        <v>1146</v>
      </c>
      <c r="B81" s="1" t="s">
        <v>695</v>
      </c>
      <c r="C81" s="54">
        <v>0</v>
      </c>
      <c r="G81" s="1"/>
      <c r="H81" s="29"/>
      <c r="N81" s="1"/>
    </row>
    <row r="82" spans="1:14" ht="14.85" customHeight="1" x14ac:dyDescent="0.25">
      <c r="A82" s="1" t="s">
        <v>1147</v>
      </c>
      <c r="B82" s="58" t="s">
        <v>309</v>
      </c>
      <c r="C82" s="54">
        <f>SUM(C83:C92)</f>
        <v>1.7289956533893531</v>
      </c>
      <c r="G82" s="1"/>
      <c r="H82" s="29"/>
      <c r="I82" s="11"/>
      <c r="N82" s="1"/>
    </row>
    <row r="83" spans="1:14" ht="14.1" customHeight="1" x14ac:dyDescent="0.25">
      <c r="A83" s="1" t="s">
        <v>1148</v>
      </c>
      <c r="B83" s="1" t="s">
        <v>358</v>
      </c>
      <c r="C83" s="54">
        <v>1.190569004974632</v>
      </c>
      <c r="G83" s="1"/>
      <c r="H83" s="29"/>
      <c r="N83" s="1"/>
    </row>
    <row r="84" spans="1:14" ht="15" customHeight="1" x14ac:dyDescent="0.25">
      <c r="A84" s="1" t="s">
        <v>1149</v>
      </c>
      <c r="B84" s="1" t="s">
        <v>1150</v>
      </c>
      <c r="C84" s="38" t="s">
        <v>253</v>
      </c>
      <c r="G84" s="1"/>
      <c r="H84" s="29"/>
      <c r="N84" s="1"/>
    </row>
    <row r="85" spans="1:14" ht="15" customHeight="1" x14ac:dyDescent="0.25">
      <c r="A85" s="1" t="s">
        <v>1151</v>
      </c>
      <c r="B85" s="1" t="s">
        <v>362</v>
      </c>
      <c r="C85" s="38" t="s">
        <v>641</v>
      </c>
      <c r="G85" s="1"/>
      <c r="H85" s="29"/>
      <c r="N85" s="1"/>
    </row>
    <row r="86" spans="1:14" ht="14.1" customHeight="1" x14ac:dyDescent="0.25">
      <c r="A86" s="1" t="s">
        <v>1152</v>
      </c>
      <c r="B86" s="1" t="s">
        <v>364</v>
      </c>
      <c r="C86" s="54">
        <v>0</v>
      </c>
      <c r="G86" s="1"/>
      <c r="H86" s="29"/>
      <c r="N86" s="1"/>
    </row>
    <row r="87" spans="1:14" ht="14.85" customHeight="1" x14ac:dyDescent="0.25">
      <c r="A87" s="1" t="s">
        <v>1153</v>
      </c>
      <c r="B87" s="1" t="s">
        <v>366</v>
      </c>
      <c r="C87" s="54">
        <v>0</v>
      </c>
      <c r="G87" s="1"/>
      <c r="H87" s="29"/>
      <c r="N87" s="1"/>
    </row>
    <row r="88" spans="1:14" ht="15" customHeight="1" x14ac:dyDescent="0.25">
      <c r="A88" s="1" t="s">
        <v>1154</v>
      </c>
      <c r="B88" s="1" t="s">
        <v>368</v>
      </c>
      <c r="C88" s="38" t="s">
        <v>641</v>
      </c>
      <c r="G88" s="1"/>
      <c r="H88" s="29"/>
      <c r="N88" s="1"/>
    </row>
    <row r="89" spans="1:14" ht="15" customHeight="1" x14ac:dyDescent="0.25">
      <c r="A89" s="1" t="s">
        <v>1155</v>
      </c>
      <c r="B89" s="1" t="s">
        <v>1156</v>
      </c>
      <c r="C89" s="38" t="s">
        <v>253</v>
      </c>
      <c r="G89" s="1"/>
      <c r="H89" s="29"/>
      <c r="N89" s="1"/>
    </row>
    <row r="90" spans="1:14" ht="15" customHeight="1" x14ac:dyDescent="0.25">
      <c r="A90" s="1" t="s">
        <v>1157</v>
      </c>
      <c r="B90" s="1" t="s">
        <v>1158</v>
      </c>
      <c r="C90" s="38" t="s">
        <v>253</v>
      </c>
      <c r="G90" s="1"/>
      <c r="H90" s="29"/>
      <c r="N90" s="1"/>
    </row>
    <row r="91" spans="1:14" ht="14.1" customHeight="1" x14ac:dyDescent="0.25">
      <c r="A91" s="1" t="s">
        <v>1159</v>
      </c>
      <c r="B91" s="1" t="s">
        <v>374</v>
      </c>
      <c r="C91" s="54">
        <v>0</v>
      </c>
      <c r="G91" s="1"/>
      <c r="H91" s="29"/>
      <c r="N91" s="1"/>
    </row>
    <row r="92" spans="1:14" ht="14.1" customHeight="1" x14ac:dyDescent="0.25">
      <c r="A92" s="1" t="s">
        <v>1160</v>
      </c>
      <c r="B92" s="1" t="s">
        <v>309</v>
      </c>
      <c r="C92" s="54">
        <v>0.53842664841472121</v>
      </c>
      <c r="G92" s="1"/>
      <c r="H92" s="29"/>
      <c r="N92" s="1"/>
    </row>
    <row r="93" spans="1:14" ht="15" hidden="1" customHeight="1" outlineLevel="1" x14ac:dyDescent="0.25">
      <c r="A93" s="1" t="s">
        <v>1161</v>
      </c>
      <c r="B93" s="32" t="s">
        <v>183</v>
      </c>
      <c r="G93" s="1"/>
      <c r="H93" s="29"/>
      <c r="N93" s="1"/>
    </row>
    <row r="94" spans="1:14" ht="15" hidden="1" customHeight="1" outlineLevel="1" x14ac:dyDescent="0.25">
      <c r="A94" s="1" t="s">
        <v>1162</v>
      </c>
      <c r="B94" s="32" t="s">
        <v>183</v>
      </c>
      <c r="G94" s="1"/>
      <c r="H94" s="29"/>
      <c r="N94" s="1"/>
    </row>
    <row r="95" spans="1:14" ht="15" hidden="1" customHeight="1" outlineLevel="1" x14ac:dyDescent="0.25">
      <c r="A95" s="1" t="s">
        <v>1163</v>
      </c>
      <c r="B95" s="32" t="s">
        <v>183</v>
      </c>
      <c r="G95" s="1"/>
      <c r="H95" s="29"/>
      <c r="N95" s="1"/>
    </row>
    <row r="96" spans="1:14" ht="15" hidden="1" customHeight="1" outlineLevel="1" x14ac:dyDescent="0.25">
      <c r="A96" s="1" t="s">
        <v>1164</v>
      </c>
      <c r="B96" s="32" t="s">
        <v>183</v>
      </c>
      <c r="G96" s="1"/>
      <c r="H96" s="29"/>
      <c r="N96" s="1"/>
    </row>
    <row r="97" spans="1:14" ht="15" hidden="1" customHeight="1" outlineLevel="1" x14ac:dyDescent="0.25">
      <c r="A97" s="1" t="s">
        <v>1165</v>
      </c>
      <c r="B97" s="32" t="s">
        <v>183</v>
      </c>
      <c r="G97" s="1"/>
      <c r="H97" s="29"/>
      <c r="N97" s="1"/>
    </row>
    <row r="98" spans="1:14" ht="15" hidden="1" customHeight="1" outlineLevel="1" x14ac:dyDescent="0.25">
      <c r="A98" s="1" t="s">
        <v>1166</v>
      </c>
      <c r="B98" s="32" t="s">
        <v>183</v>
      </c>
      <c r="G98" s="1"/>
      <c r="H98" s="29"/>
      <c r="N98" s="1"/>
    </row>
    <row r="99" spans="1:14" ht="15" hidden="1" customHeight="1" outlineLevel="1" x14ac:dyDescent="0.25">
      <c r="A99" s="1" t="s">
        <v>1167</v>
      </c>
      <c r="B99" s="32" t="s">
        <v>183</v>
      </c>
      <c r="G99" s="1"/>
      <c r="H99" s="29"/>
      <c r="N99" s="1"/>
    </row>
    <row r="100" spans="1:14" ht="15" hidden="1" customHeight="1" outlineLevel="1" x14ac:dyDescent="0.25">
      <c r="A100" s="1" t="s">
        <v>1168</v>
      </c>
      <c r="B100" s="32" t="s">
        <v>183</v>
      </c>
      <c r="G100" s="1"/>
      <c r="H100" s="29"/>
      <c r="N100" s="1"/>
    </row>
    <row r="101" spans="1:14" ht="15" hidden="1" customHeight="1" outlineLevel="1" x14ac:dyDescent="0.25">
      <c r="A101" s="1" t="s">
        <v>1169</v>
      </c>
      <c r="B101" s="32" t="s">
        <v>183</v>
      </c>
      <c r="G101" s="1"/>
      <c r="H101" s="29"/>
      <c r="N101" s="1"/>
    </row>
    <row r="102" spans="1:14" ht="15" hidden="1" customHeight="1" outlineLevel="1" x14ac:dyDescent="0.25">
      <c r="A102" s="1" t="s">
        <v>1170</v>
      </c>
      <c r="B102" s="32" t="s">
        <v>183</v>
      </c>
      <c r="G102" s="1"/>
      <c r="H102" s="29"/>
      <c r="N102" s="1"/>
    </row>
    <row r="103" spans="1:14" ht="15" customHeight="1" x14ac:dyDescent="0.25">
      <c r="A103" s="23"/>
      <c r="B103" s="24" t="s">
        <v>1639</v>
      </c>
      <c r="C103" s="23" t="s">
        <v>1075</v>
      </c>
      <c r="D103" s="23"/>
      <c r="E103" s="25"/>
      <c r="F103" s="23"/>
      <c r="G103" s="26"/>
      <c r="H103" s="29"/>
      <c r="I103" s="65"/>
      <c r="J103" s="19"/>
      <c r="K103" s="19"/>
      <c r="L103" s="11"/>
      <c r="M103" s="19"/>
      <c r="N103" s="34"/>
    </row>
    <row r="104" spans="1:14" ht="15" customHeight="1" x14ac:dyDescent="0.25">
      <c r="A104" s="1" t="s">
        <v>1171</v>
      </c>
      <c r="B104" s="1" t="s">
        <v>721</v>
      </c>
      <c r="C104" s="28" t="s">
        <v>253</v>
      </c>
      <c r="G104" s="1"/>
      <c r="H104" s="29"/>
      <c r="N104" s="1"/>
    </row>
    <row r="105" spans="1:14" ht="15" customHeight="1" x14ac:dyDescent="0.25">
      <c r="A105" s="1" t="s">
        <v>1172</v>
      </c>
      <c r="B105" s="1" t="s">
        <v>721</v>
      </c>
      <c r="C105" s="28" t="s">
        <v>253</v>
      </c>
      <c r="G105" s="1"/>
      <c r="H105" s="29"/>
      <c r="N105" s="1"/>
    </row>
    <row r="106" spans="1:14" ht="15" customHeight="1" x14ac:dyDescent="0.25">
      <c r="A106" s="1" t="s">
        <v>1173</v>
      </c>
      <c r="B106" s="1" t="s">
        <v>721</v>
      </c>
      <c r="C106" s="28" t="s">
        <v>253</v>
      </c>
      <c r="G106" s="1"/>
      <c r="H106" s="29"/>
      <c r="N106" s="1"/>
    </row>
    <row r="107" spans="1:14" ht="15" customHeight="1" x14ac:dyDescent="0.25">
      <c r="A107" s="1" t="s">
        <v>1174</v>
      </c>
      <c r="B107" s="1" t="s">
        <v>721</v>
      </c>
      <c r="C107" s="28" t="s">
        <v>253</v>
      </c>
      <c r="G107" s="1"/>
      <c r="H107" s="29"/>
      <c r="N107" s="1"/>
    </row>
    <row r="108" spans="1:14" ht="15" customHeight="1" x14ac:dyDescent="0.25">
      <c r="A108" s="1" t="s">
        <v>1175</v>
      </c>
      <c r="B108" s="1" t="s">
        <v>721</v>
      </c>
      <c r="C108" s="28" t="s">
        <v>253</v>
      </c>
      <c r="G108" s="1"/>
      <c r="H108" s="29"/>
      <c r="N108" s="1"/>
    </row>
    <row r="109" spans="1:14" ht="15" customHeight="1" x14ac:dyDescent="0.25">
      <c r="A109" s="1" t="s">
        <v>1176</v>
      </c>
      <c r="B109" s="1" t="s">
        <v>721</v>
      </c>
      <c r="C109" s="28" t="s">
        <v>253</v>
      </c>
      <c r="G109" s="1"/>
      <c r="H109" s="29"/>
      <c r="N109" s="1"/>
    </row>
    <row r="110" spans="1:14" ht="15" customHeight="1" x14ac:dyDescent="0.25">
      <c r="A110" s="1" t="s">
        <v>1177</v>
      </c>
      <c r="B110" s="1" t="s">
        <v>721</v>
      </c>
      <c r="C110" s="28" t="s">
        <v>253</v>
      </c>
      <c r="G110" s="1"/>
      <c r="H110" s="29"/>
      <c r="N110" s="1"/>
    </row>
    <row r="111" spans="1:14" ht="15" customHeight="1" x14ac:dyDescent="0.25">
      <c r="A111" s="1" t="s">
        <v>1178</v>
      </c>
      <c r="B111" s="1" t="s">
        <v>721</v>
      </c>
      <c r="C111" s="28" t="s">
        <v>253</v>
      </c>
      <c r="G111" s="1"/>
      <c r="H111" s="29"/>
      <c r="N111" s="1"/>
    </row>
    <row r="112" spans="1:14" ht="15" customHeight="1" x14ac:dyDescent="0.25">
      <c r="A112" s="1" t="s">
        <v>1179</v>
      </c>
      <c r="B112" s="1" t="s">
        <v>721</v>
      </c>
      <c r="C112" s="28" t="s">
        <v>253</v>
      </c>
      <c r="G112" s="1"/>
      <c r="H112" s="29"/>
      <c r="N112" s="1"/>
    </row>
    <row r="113" spans="1:14" ht="15" customHeight="1" x14ac:dyDescent="0.25">
      <c r="A113" s="1" t="s">
        <v>1180</v>
      </c>
      <c r="B113" s="1" t="s">
        <v>721</v>
      </c>
      <c r="C113" s="28" t="s">
        <v>253</v>
      </c>
      <c r="G113" s="1"/>
      <c r="H113" s="29"/>
      <c r="N113" s="1"/>
    </row>
    <row r="114" spans="1:14" ht="15" customHeight="1" x14ac:dyDescent="0.25">
      <c r="A114" s="1" t="s">
        <v>1181</v>
      </c>
      <c r="B114" s="1" t="s">
        <v>721</v>
      </c>
      <c r="C114" s="28" t="s">
        <v>253</v>
      </c>
      <c r="G114" s="1"/>
      <c r="H114" s="29"/>
      <c r="N114" s="1"/>
    </row>
    <row r="115" spans="1:14" ht="15" customHeight="1" x14ac:dyDescent="0.25">
      <c r="A115" s="1" t="s">
        <v>1182</v>
      </c>
      <c r="B115" s="1" t="s">
        <v>721</v>
      </c>
      <c r="C115" s="28" t="s">
        <v>253</v>
      </c>
      <c r="G115" s="1"/>
      <c r="H115" s="29"/>
      <c r="N115" s="1"/>
    </row>
    <row r="116" spans="1:14" ht="15" customHeight="1" x14ac:dyDescent="0.25">
      <c r="A116" s="1" t="s">
        <v>1183</v>
      </c>
      <c r="B116" s="1" t="s">
        <v>721</v>
      </c>
      <c r="C116" s="28" t="s">
        <v>253</v>
      </c>
      <c r="G116" s="1"/>
      <c r="H116" s="29"/>
      <c r="N116" s="1"/>
    </row>
    <row r="117" spans="1:14" ht="15" customHeight="1" x14ac:dyDescent="0.25">
      <c r="A117" s="1" t="s">
        <v>1184</v>
      </c>
      <c r="B117" s="1" t="s">
        <v>721</v>
      </c>
      <c r="C117" s="28" t="s">
        <v>253</v>
      </c>
      <c r="G117" s="1"/>
      <c r="H117" s="29"/>
      <c r="N117" s="1"/>
    </row>
    <row r="118" spans="1:14" ht="15" customHeight="1" x14ac:dyDescent="0.25">
      <c r="A118" s="1" t="s">
        <v>1185</v>
      </c>
      <c r="B118" s="1" t="s">
        <v>721</v>
      </c>
      <c r="C118" s="28" t="s">
        <v>253</v>
      </c>
      <c r="G118" s="1"/>
      <c r="H118" s="29"/>
      <c r="N118" s="1"/>
    </row>
    <row r="119" spans="1:14" ht="15" customHeight="1" x14ac:dyDescent="0.25">
      <c r="A119" s="1" t="s">
        <v>1186</v>
      </c>
      <c r="B119" s="1" t="s">
        <v>721</v>
      </c>
      <c r="C119" s="28" t="s">
        <v>253</v>
      </c>
      <c r="G119" s="1"/>
      <c r="H119" s="29"/>
      <c r="N119" s="1"/>
    </row>
    <row r="120" spans="1:14" ht="15" customHeight="1" x14ac:dyDescent="0.25">
      <c r="A120" s="1" t="s">
        <v>1187</v>
      </c>
      <c r="B120" s="1" t="s">
        <v>721</v>
      </c>
      <c r="C120" s="28" t="s">
        <v>253</v>
      </c>
      <c r="G120" s="1"/>
      <c r="H120" s="29"/>
      <c r="N120" s="1"/>
    </row>
    <row r="121" spans="1:14" ht="15" customHeight="1" x14ac:dyDescent="0.25">
      <c r="A121" s="1" t="s">
        <v>1188</v>
      </c>
      <c r="B121" s="1" t="s">
        <v>721</v>
      </c>
      <c r="C121" s="28" t="s">
        <v>253</v>
      </c>
      <c r="G121" s="1"/>
      <c r="H121" s="29"/>
      <c r="N121" s="1"/>
    </row>
    <row r="122" spans="1:14" ht="15" customHeight="1" x14ac:dyDescent="0.25">
      <c r="A122" s="1" t="s">
        <v>1189</v>
      </c>
      <c r="B122" s="1" t="s">
        <v>721</v>
      </c>
      <c r="C122" s="28" t="s">
        <v>253</v>
      </c>
      <c r="G122" s="1"/>
      <c r="H122" s="29"/>
      <c r="N122" s="1"/>
    </row>
    <row r="123" spans="1:14" ht="15" customHeight="1" x14ac:dyDescent="0.25">
      <c r="A123" s="1" t="s">
        <v>1190</v>
      </c>
      <c r="B123" s="1" t="s">
        <v>721</v>
      </c>
      <c r="C123" s="28" t="s">
        <v>253</v>
      </c>
      <c r="G123" s="1"/>
      <c r="H123" s="29"/>
      <c r="N123" s="1"/>
    </row>
    <row r="124" spans="1:14" ht="15" customHeight="1" x14ac:dyDescent="0.25">
      <c r="A124" s="1" t="s">
        <v>1191</v>
      </c>
      <c r="B124" s="1" t="s">
        <v>721</v>
      </c>
      <c r="C124" s="28" t="s">
        <v>253</v>
      </c>
      <c r="G124" s="1"/>
      <c r="H124" s="29"/>
      <c r="N124" s="1"/>
    </row>
    <row r="125" spans="1:14" ht="15" customHeight="1" x14ac:dyDescent="0.25">
      <c r="A125" s="1" t="s">
        <v>1192</v>
      </c>
      <c r="B125" s="1" t="s">
        <v>721</v>
      </c>
      <c r="C125" s="28" t="s">
        <v>253</v>
      </c>
      <c r="G125" s="1"/>
      <c r="H125" s="29"/>
      <c r="N125" s="1"/>
    </row>
    <row r="126" spans="1:14" ht="15" customHeight="1" x14ac:dyDescent="0.25">
      <c r="A126" s="1" t="s">
        <v>1193</v>
      </c>
      <c r="B126" s="1" t="s">
        <v>721</v>
      </c>
      <c r="C126" s="28" t="s">
        <v>253</v>
      </c>
      <c r="G126" s="1"/>
      <c r="H126" s="29"/>
      <c r="N126" s="1"/>
    </row>
    <row r="127" spans="1:14" ht="15" customHeight="1" x14ac:dyDescent="0.25">
      <c r="A127" s="1" t="s">
        <v>1194</v>
      </c>
      <c r="B127" s="1" t="s">
        <v>721</v>
      </c>
      <c r="C127" s="28" t="s">
        <v>253</v>
      </c>
      <c r="G127" s="1"/>
      <c r="H127" s="29"/>
      <c r="N127" s="1"/>
    </row>
    <row r="128" spans="1:14" ht="15" customHeight="1" x14ac:dyDescent="0.25">
      <c r="A128" s="1" t="s">
        <v>1195</v>
      </c>
      <c r="B128" s="1" t="s">
        <v>721</v>
      </c>
      <c r="C128" s="28" t="s">
        <v>253</v>
      </c>
      <c r="G128" s="1"/>
      <c r="H128" s="29"/>
      <c r="N128" s="1"/>
    </row>
    <row r="129" spans="1:14" ht="15" customHeight="1" x14ac:dyDescent="0.25">
      <c r="A129" s="23"/>
      <c r="B129" s="57" t="s">
        <v>771</v>
      </c>
      <c r="C129" s="23" t="s">
        <v>1075</v>
      </c>
      <c r="D129" s="23"/>
      <c r="E129" s="23"/>
      <c r="F129" s="26"/>
      <c r="G129" s="26"/>
      <c r="H129" s="29"/>
      <c r="I129" s="65"/>
      <c r="J129" s="19"/>
      <c r="K129" s="19"/>
      <c r="L129" s="19"/>
      <c r="M129" s="34"/>
      <c r="N129" s="34"/>
    </row>
    <row r="130" spans="1:14" ht="14.1" customHeight="1" x14ac:dyDescent="0.25">
      <c r="A130" s="1" t="s">
        <v>1196</v>
      </c>
      <c r="B130" s="1" t="s">
        <v>773</v>
      </c>
      <c r="C130" s="54">
        <v>91</v>
      </c>
      <c r="D130" s="29"/>
      <c r="E130" s="29"/>
      <c r="F130" s="29"/>
      <c r="G130" s="29"/>
      <c r="H130" s="29"/>
      <c r="K130" s="29"/>
      <c r="L130" s="29"/>
      <c r="M130" s="29"/>
      <c r="N130" s="29"/>
    </row>
    <row r="131" spans="1:14" ht="14.1" customHeight="1" x14ac:dyDescent="0.25">
      <c r="A131" s="1" t="s">
        <v>1197</v>
      </c>
      <c r="B131" s="1" t="s">
        <v>775</v>
      </c>
      <c r="C131" s="54">
        <f>100-C130</f>
        <v>9</v>
      </c>
      <c r="D131" s="29"/>
      <c r="E131" s="29"/>
      <c r="F131" s="29"/>
      <c r="G131" s="29"/>
      <c r="H131" s="29"/>
      <c r="K131" s="29"/>
      <c r="L131" s="29"/>
      <c r="M131" s="29"/>
      <c r="N131" s="29"/>
    </row>
    <row r="132" spans="1:14" ht="15" customHeight="1" x14ac:dyDescent="0.25">
      <c r="A132" s="1" t="s">
        <v>1198</v>
      </c>
      <c r="B132" s="1" t="s">
        <v>309</v>
      </c>
      <c r="C132" s="38">
        <v>0</v>
      </c>
      <c r="D132" s="29"/>
      <c r="E132" s="29"/>
      <c r="F132" s="29"/>
      <c r="G132" s="29"/>
      <c r="H132" s="29"/>
      <c r="K132" s="29"/>
      <c r="L132" s="29"/>
      <c r="M132" s="29"/>
      <c r="N132" s="29"/>
    </row>
    <row r="133" spans="1:14" ht="15" hidden="1" customHeight="1" outlineLevel="1" x14ac:dyDescent="0.25">
      <c r="A133" s="1" t="s">
        <v>1199</v>
      </c>
      <c r="D133" s="29"/>
      <c r="E133" s="29"/>
      <c r="F133" s="29"/>
      <c r="G133" s="29"/>
      <c r="H133" s="29"/>
      <c r="K133" s="29"/>
      <c r="L133" s="29"/>
      <c r="M133" s="29"/>
      <c r="N133" s="29"/>
    </row>
    <row r="134" spans="1:14" ht="15" hidden="1" customHeight="1" outlineLevel="1" x14ac:dyDescent="0.25">
      <c r="A134" s="1" t="s">
        <v>1200</v>
      </c>
      <c r="D134" s="29"/>
      <c r="E134" s="29"/>
      <c r="F134" s="29"/>
      <c r="G134" s="29"/>
      <c r="H134" s="29"/>
      <c r="K134" s="29"/>
      <c r="L134" s="29"/>
      <c r="M134" s="29"/>
      <c r="N134" s="29"/>
    </row>
    <row r="135" spans="1:14" ht="15" hidden="1" customHeight="1" outlineLevel="1" x14ac:dyDescent="0.25">
      <c r="A135" s="1" t="s">
        <v>1201</v>
      </c>
      <c r="D135" s="29"/>
      <c r="E135" s="29"/>
      <c r="F135" s="29"/>
      <c r="G135" s="29"/>
      <c r="H135" s="29"/>
      <c r="K135" s="29"/>
      <c r="L135" s="29"/>
      <c r="M135" s="29"/>
      <c r="N135" s="29"/>
    </row>
    <row r="136" spans="1:14" ht="15" hidden="1" customHeight="1" outlineLevel="1" x14ac:dyDescent="0.25">
      <c r="A136" s="1" t="s">
        <v>1202</v>
      </c>
      <c r="D136" s="29"/>
      <c r="E136" s="29"/>
      <c r="F136" s="29"/>
      <c r="G136" s="29"/>
      <c r="H136" s="29"/>
      <c r="K136" s="29"/>
      <c r="L136" s="29"/>
      <c r="M136" s="29"/>
      <c r="N136" s="29"/>
    </row>
    <row r="137" spans="1:14" ht="15" customHeight="1" x14ac:dyDescent="0.25">
      <c r="A137" s="23"/>
      <c r="B137" s="24" t="s">
        <v>783</v>
      </c>
      <c r="C137" s="23" t="s">
        <v>1075</v>
      </c>
      <c r="D137" s="23"/>
      <c r="E137" s="23"/>
      <c r="F137" s="26"/>
      <c r="G137" s="26"/>
      <c r="H137" s="29"/>
      <c r="I137" s="65"/>
      <c r="J137" s="19"/>
      <c r="K137" s="19"/>
      <c r="L137" s="19"/>
      <c r="M137" s="34"/>
      <c r="N137" s="34"/>
    </row>
    <row r="138" spans="1:14" ht="15" customHeight="1" x14ac:dyDescent="0.25">
      <c r="A138" s="1" t="s">
        <v>1203</v>
      </c>
      <c r="B138" s="1" t="s">
        <v>785</v>
      </c>
      <c r="C138" s="1" t="s">
        <v>253</v>
      </c>
      <c r="D138" s="70"/>
      <c r="E138" s="70"/>
      <c r="F138" s="33"/>
      <c r="G138" s="30"/>
      <c r="H138" s="29"/>
      <c r="K138" s="70"/>
      <c r="L138" s="70"/>
      <c r="M138" s="33"/>
      <c r="N138" s="30"/>
    </row>
    <row r="139" spans="1:14" ht="15" customHeight="1" x14ac:dyDescent="0.25">
      <c r="A139" s="1" t="s">
        <v>1204</v>
      </c>
      <c r="B139" s="1" t="s">
        <v>787</v>
      </c>
      <c r="C139" s="1" t="s">
        <v>253</v>
      </c>
      <c r="D139" s="70"/>
      <c r="E139" s="70"/>
      <c r="F139" s="33"/>
      <c r="G139" s="30"/>
      <c r="H139" s="29"/>
      <c r="K139" s="70"/>
      <c r="L139" s="70"/>
      <c r="M139" s="33"/>
      <c r="N139" s="30"/>
    </row>
    <row r="140" spans="1:14" ht="15" customHeight="1" x14ac:dyDescent="0.25">
      <c r="A140" s="1" t="s">
        <v>1205</v>
      </c>
      <c r="B140" s="1" t="s">
        <v>309</v>
      </c>
      <c r="C140" s="1" t="s">
        <v>253</v>
      </c>
      <c r="D140" s="70"/>
      <c r="E140" s="70"/>
      <c r="F140" s="33"/>
      <c r="G140" s="30"/>
      <c r="H140" s="29"/>
      <c r="K140" s="70"/>
      <c r="L140" s="70"/>
      <c r="M140" s="33"/>
      <c r="N140" s="30"/>
    </row>
    <row r="141" spans="1:14" ht="15" hidden="1" customHeight="1" outlineLevel="1" x14ac:dyDescent="0.25">
      <c r="A141" s="1" t="s">
        <v>1206</v>
      </c>
      <c r="D141" s="70"/>
      <c r="E141" s="70"/>
      <c r="F141" s="33"/>
      <c r="G141" s="30"/>
      <c r="H141" s="29"/>
      <c r="K141" s="70"/>
      <c r="L141" s="70"/>
      <c r="M141" s="33"/>
      <c r="N141" s="30"/>
    </row>
    <row r="142" spans="1:14" ht="15" hidden="1" customHeight="1" outlineLevel="1" x14ac:dyDescent="0.25">
      <c r="A142" s="1" t="s">
        <v>1207</v>
      </c>
      <c r="D142" s="70"/>
      <c r="E142" s="70"/>
      <c r="F142" s="33"/>
      <c r="G142" s="30"/>
      <c r="H142" s="29"/>
      <c r="K142" s="70"/>
      <c r="L142" s="70"/>
      <c r="M142" s="33"/>
      <c r="N142" s="30"/>
    </row>
    <row r="143" spans="1:14" ht="15" hidden="1" customHeight="1" outlineLevel="1" x14ac:dyDescent="0.25">
      <c r="A143" s="1" t="s">
        <v>1208</v>
      </c>
      <c r="D143" s="70"/>
      <c r="E143" s="70"/>
      <c r="F143" s="33"/>
      <c r="G143" s="30"/>
      <c r="H143" s="29"/>
      <c r="K143" s="70"/>
      <c r="L143" s="70"/>
      <c r="M143" s="33"/>
      <c r="N143" s="30"/>
    </row>
    <row r="144" spans="1:14" ht="15" hidden="1" customHeight="1" outlineLevel="1" x14ac:dyDescent="0.25">
      <c r="A144" s="1" t="s">
        <v>1209</v>
      </c>
      <c r="D144" s="70"/>
      <c r="E144" s="70"/>
      <c r="F144" s="33"/>
      <c r="G144" s="30"/>
      <c r="H144" s="29"/>
      <c r="K144" s="70"/>
      <c r="L144" s="70"/>
      <c r="M144" s="33"/>
      <c r="N144" s="30"/>
    </row>
    <row r="145" spans="1:14" ht="15" hidden="1" customHeight="1" outlineLevel="1" x14ac:dyDescent="0.25">
      <c r="A145" s="1" t="s">
        <v>1210</v>
      </c>
      <c r="D145" s="70"/>
      <c r="E145" s="70"/>
      <c r="F145" s="33"/>
      <c r="G145" s="30"/>
      <c r="H145" s="29"/>
      <c r="K145" s="70"/>
      <c r="L145" s="70"/>
      <c r="M145" s="33"/>
      <c r="N145" s="30"/>
    </row>
    <row r="146" spans="1:14" ht="15" hidden="1" customHeight="1" outlineLevel="1" x14ac:dyDescent="0.25">
      <c r="A146" s="1" t="s">
        <v>1211</v>
      </c>
      <c r="D146" s="70"/>
      <c r="E146" s="70"/>
      <c r="F146" s="33"/>
      <c r="G146" s="30"/>
      <c r="H146" s="29"/>
      <c r="K146" s="70"/>
      <c r="L146" s="70"/>
      <c r="M146" s="33"/>
      <c r="N146" s="30"/>
    </row>
    <row r="147" spans="1:14" ht="15" customHeight="1" x14ac:dyDescent="0.25">
      <c r="A147" s="23"/>
      <c r="B147" s="24" t="s">
        <v>1212</v>
      </c>
      <c r="C147" s="23" t="s">
        <v>141</v>
      </c>
      <c r="D147" s="23"/>
      <c r="E147" s="23"/>
      <c r="F147" s="23" t="s">
        <v>1075</v>
      </c>
      <c r="G147" s="26"/>
      <c r="H147" s="29"/>
      <c r="I147" s="65"/>
      <c r="J147" s="19"/>
      <c r="K147" s="19"/>
      <c r="L147" s="19"/>
      <c r="M147" s="19"/>
      <c r="N147" s="34"/>
    </row>
    <row r="148" spans="1:14" ht="14.1" customHeight="1" x14ac:dyDescent="0.25">
      <c r="A148" s="1" t="s">
        <v>1213</v>
      </c>
      <c r="B148" s="1" t="s">
        <v>1214</v>
      </c>
      <c r="C148" s="27">
        <v>120</v>
      </c>
      <c r="D148" s="70"/>
      <c r="E148" s="70"/>
      <c r="F148" s="28">
        <f>C148/$C$152</f>
        <v>5.1688958247813228E-2</v>
      </c>
      <c r="G148" s="30"/>
      <c r="H148" s="29"/>
      <c r="K148" s="70"/>
      <c r="L148" s="70"/>
      <c r="M148" s="28"/>
      <c r="N148" s="30"/>
    </row>
    <row r="149" spans="1:14" ht="14.1" customHeight="1" x14ac:dyDescent="0.25">
      <c r="A149" s="1" t="s">
        <v>1215</v>
      </c>
      <c r="B149" s="1" t="s">
        <v>1216</v>
      </c>
      <c r="C149" s="27">
        <v>1834.672</v>
      </c>
      <c r="D149" s="70"/>
      <c r="E149" s="70"/>
      <c r="F149" s="28">
        <f>C149/$C$152</f>
        <v>0.7902690367202666</v>
      </c>
      <c r="G149" s="30"/>
      <c r="H149" s="29"/>
      <c r="K149" s="70"/>
      <c r="L149" s="70"/>
      <c r="M149" s="28"/>
      <c r="N149" s="30"/>
    </row>
    <row r="150" spans="1:14" ht="14.1" customHeight="1" x14ac:dyDescent="0.25">
      <c r="A150" s="1" t="s">
        <v>1217</v>
      </c>
      <c r="B150" s="1" t="s">
        <v>1218</v>
      </c>
      <c r="C150" s="27">
        <v>191.541</v>
      </c>
      <c r="D150" s="70"/>
      <c r="E150" s="70"/>
      <c r="F150" s="28">
        <f>C150/$C$152</f>
        <v>8.2504622931203281E-2</v>
      </c>
      <c r="G150" s="30"/>
      <c r="H150" s="29"/>
      <c r="K150" s="70"/>
      <c r="L150" s="70"/>
      <c r="M150" s="28"/>
      <c r="N150" s="30"/>
    </row>
    <row r="151" spans="1:14" ht="15" customHeight="1" x14ac:dyDescent="0.25">
      <c r="A151" s="1" t="s">
        <v>1219</v>
      </c>
      <c r="B151" s="1" t="s">
        <v>1220</v>
      </c>
      <c r="C151" s="27">
        <v>175.36600000000001</v>
      </c>
      <c r="D151" s="70"/>
      <c r="E151" s="70"/>
      <c r="F151" s="28">
        <f>C151/$C$152</f>
        <v>7.5537382100716796E-2</v>
      </c>
      <c r="G151" s="30"/>
      <c r="H151" s="29"/>
      <c r="K151" s="70"/>
      <c r="L151" s="70"/>
      <c r="M151" s="28"/>
      <c r="N151" s="30"/>
    </row>
    <row r="152" spans="1:14" ht="15" customHeight="1" x14ac:dyDescent="0.25">
      <c r="A152" s="1" t="s">
        <v>1221</v>
      </c>
      <c r="B152" s="31" t="s">
        <v>181</v>
      </c>
      <c r="C152" s="27">
        <f>SUM(C148:C151)</f>
        <v>2321.5790000000002</v>
      </c>
      <c r="D152" s="70"/>
      <c r="E152" s="70"/>
      <c r="F152" s="28">
        <f>C152/$C$152</f>
        <v>1</v>
      </c>
      <c r="G152" s="30"/>
      <c r="H152" s="29"/>
      <c r="K152" s="70"/>
      <c r="L152" s="70"/>
      <c r="M152" s="28"/>
      <c r="N152" s="30"/>
    </row>
    <row r="153" spans="1:14" ht="15" hidden="1" customHeight="1" outlineLevel="1" x14ac:dyDescent="0.25">
      <c r="A153" s="1" t="s">
        <v>1222</v>
      </c>
      <c r="B153" s="32" t="s">
        <v>1223</v>
      </c>
      <c r="D153" s="70"/>
      <c r="E153" s="70"/>
      <c r="F153" s="28">
        <v>0</v>
      </c>
      <c r="G153" s="30"/>
      <c r="H153" s="29"/>
      <c r="K153" s="70"/>
      <c r="L153" s="70"/>
      <c r="M153" s="28"/>
      <c r="N153" s="30"/>
    </row>
    <row r="154" spans="1:14" ht="15" hidden="1" customHeight="1" outlineLevel="1" x14ac:dyDescent="0.25">
      <c r="A154" s="1" t="s">
        <v>1224</v>
      </c>
      <c r="B154" s="32" t="s">
        <v>1225</v>
      </c>
      <c r="D154" s="70"/>
      <c r="E154" s="70"/>
      <c r="F154" s="28">
        <v>0</v>
      </c>
      <c r="G154" s="30"/>
      <c r="H154" s="29"/>
      <c r="K154" s="70"/>
      <c r="L154" s="70"/>
      <c r="M154" s="28"/>
      <c r="N154" s="30"/>
    </row>
    <row r="155" spans="1:14" ht="15" hidden="1" customHeight="1" outlineLevel="1" x14ac:dyDescent="0.25">
      <c r="A155" s="1" t="s">
        <v>1226</v>
      </c>
      <c r="B155" s="32" t="s">
        <v>1227</v>
      </c>
      <c r="D155" s="70"/>
      <c r="E155" s="70"/>
      <c r="F155" s="28">
        <v>0</v>
      </c>
      <c r="G155" s="30"/>
      <c r="H155" s="29"/>
      <c r="K155" s="70"/>
      <c r="L155" s="70"/>
      <c r="M155" s="28"/>
      <c r="N155" s="30"/>
    </row>
    <row r="156" spans="1:14" ht="15" hidden="1" customHeight="1" outlineLevel="1" x14ac:dyDescent="0.25">
      <c r="A156" s="1" t="s">
        <v>1228</v>
      </c>
      <c r="B156" s="32" t="s">
        <v>1229</v>
      </c>
      <c r="D156" s="70"/>
      <c r="E156" s="70"/>
      <c r="F156" s="28">
        <v>0</v>
      </c>
      <c r="G156" s="30"/>
      <c r="H156" s="29"/>
      <c r="K156" s="70"/>
      <c r="L156" s="70"/>
      <c r="M156" s="28"/>
      <c r="N156" s="30"/>
    </row>
    <row r="157" spans="1:14" ht="15" hidden="1" customHeight="1" outlineLevel="1" x14ac:dyDescent="0.25">
      <c r="A157" s="1" t="s">
        <v>1230</v>
      </c>
      <c r="B157" s="32" t="s">
        <v>1231</v>
      </c>
      <c r="D157" s="70"/>
      <c r="E157" s="70"/>
      <c r="F157" s="28">
        <v>0</v>
      </c>
      <c r="G157" s="30"/>
      <c r="H157" s="29"/>
      <c r="K157" s="70"/>
      <c r="L157" s="70"/>
      <c r="M157" s="28"/>
      <c r="N157" s="30"/>
    </row>
    <row r="158" spans="1:14" ht="15" hidden="1" customHeight="1" outlineLevel="1" x14ac:dyDescent="0.25">
      <c r="A158" s="1" t="s">
        <v>1232</v>
      </c>
      <c r="B158" s="32" t="s">
        <v>1233</v>
      </c>
      <c r="D158" s="70"/>
      <c r="E158" s="70"/>
      <c r="F158" s="28">
        <v>0</v>
      </c>
      <c r="G158" s="30"/>
      <c r="H158" s="29"/>
      <c r="K158" s="70"/>
      <c r="L158" s="70"/>
      <c r="M158" s="28"/>
      <c r="N158" s="30"/>
    </row>
    <row r="159" spans="1:14" ht="15" hidden="1" customHeight="1" outlineLevel="1" x14ac:dyDescent="0.25">
      <c r="A159" s="1" t="s">
        <v>1234</v>
      </c>
      <c r="B159" s="32" t="s">
        <v>1235</v>
      </c>
      <c r="D159" s="70"/>
      <c r="E159" s="70"/>
      <c r="F159" s="28">
        <v>0</v>
      </c>
      <c r="G159" s="30"/>
      <c r="H159" s="29"/>
      <c r="K159" s="70"/>
      <c r="L159" s="70"/>
      <c r="M159" s="28"/>
      <c r="N159" s="30"/>
    </row>
    <row r="160" spans="1:14" ht="15" hidden="1" customHeight="1" outlineLevel="1" x14ac:dyDescent="0.25">
      <c r="A160" s="1" t="s">
        <v>1236</v>
      </c>
      <c r="B160" s="32"/>
      <c r="D160" s="70"/>
      <c r="E160" s="70"/>
      <c r="F160" s="28"/>
      <c r="G160" s="30"/>
      <c r="H160" s="29"/>
      <c r="K160" s="70"/>
      <c r="L160" s="70"/>
      <c r="M160" s="28"/>
      <c r="N160" s="30"/>
    </row>
    <row r="161" spans="1:14" ht="15" hidden="1" customHeight="1" outlineLevel="1" x14ac:dyDescent="0.25">
      <c r="A161" s="1" t="s">
        <v>1237</v>
      </c>
      <c r="B161" s="32"/>
      <c r="D161" s="70"/>
      <c r="E161" s="70"/>
      <c r="F161" s="28"/>
      <c r="G161" s="30"/>
      <c r="H161" s="29"/>
      <c r="K161" s="70"/>
      <c r="L161" s="70"/>
      <c r="M161" s="28"/>
      <c r="N161" s="30"/>
    </row>
    <row r="162" spans="1:14" ht="15" hidden="1" customHeight="1" outlineLevel="1" x14ac:dyDescent="0.25">
      <c r="A162" s="1" t="s">
        <v>1238</v>
      </c>
      <c r="B162" s="32"/>
      <c r="D162" s="70"/>
      <c r="E162" s="70"/>
      <c r="F162" s="28"/>
      <c r="G162" s="30"/>
      <c r="H162" s="29"/>
      <c r="K162" s="70"/>
      <c r="L162" s="70"/>
      <c r="M162" s="28"/>
      <c r="N162" s="30"/>
    </row>
    <row r="163" spans="1:14" ht="15" hidden="1" customHeight="1" outlineLevel="1" x14ac:dyDescent="0.25">
      <c r="A163" s="1" t="s">
        <v>1239</v>
      </c>
      <c r="B163" s="32"/>
      <c r="D163" s="70"/>
      <c r="E163" s="70"/>
      <c r="F163" s="28"/>
      <c r="G163" s="30"/>
      <c r="H163" s="29"/>
      <c r="K163" s="70"/>
      <c r="L163" s="70"/>
      <c r="M163" s="28"/>
      <c r="N163" s="30"/>
    </row>
    <row r="164" spans="1:14" ht="15" hidden="1" customHeight="1" outlineLevel="1" x14ac:dyDescent="0.25">
      <c r="A164" s="1" t="s">
        <v>1240</v>
      </c>
      <c r="D164" s="70"/>
      <c r="E164" s="70"/>
      <c r="F164" s="28">
        <v>0</v>
      </c>
      <c r="G164" s="30"/>
      <c r="H164" s="29"/>
      <c r="K164" s="70"/>
      <c r="L164" s="70"/>
      <c r="M164" s="28"/>
      <c r="N164" s="30"/>
    </row>
    <row r="165" spans="1:14" s="3" customFormat="1" ht="15" hidden="1" customHeight="1" outlineLevel="1" x14ac:dyDescent="0.25">
      <c r="A165" s="1" t="s">
        <v>1241</v>
      </c>
      <c r="F165" s="28">
        <v>0</v>
      </c>
      <c r="G165" s="30"/>
      <c r="H165" s="29"/>
      <c r="I165" s="31"/>
      <c r="J165" s="1"/>
      <c r="K165" s="70"/>
      <c r="L165" s="70"/>
      <c r="M165" s="33"/>
      <c r="N165" s="30"/>
    </row>
    <row r="166" spans="1:14" ht="15" customHeight="1" x14ac:dyDescent="0.25">
      <c r="A166" s="23"/>
      <c r="B166" s="57" t="s">
        <v>1242</v>
      </c>
      <c r="C166" s="23"/>
      <c r="D166" s="23"/>
      <c r="E166" s="23"/>
      <c r="F166" s="26"/>
      <c r="G166" s="26"/>
      <c r="H166" s="29"/>
      <c r="I166" s="65"/>
      <c r="J166" s="19"/>
      <c r="K166" s="19"/>
      <c r="L166" s="19"/>
      <c r="M166" s="34"/>
      <c r="N166" s="34"/>
    </row>
    <row r="167" spans="1:14" ht="15" customHeight="1" x14ac:dyDescent="0.25">
      <c r="A167" s="1" t="s">
        <v>1243</v>
      </c>
      <c r="B167" s="1" t="s">
        <v>813</v>
      </c>
      <c r="C167" s="28">
        <v>0</v>
      </c>
      <c r="D167" s="29"/>
      <c r="E167" s="2"/>
      <c r="F167" s="2"/>
      <c r="G167" s="29"/>
      <c r="H167" s="29"/>
      <c r="K167" s="29"/>
      <c r="L167" s="2"/>
      <c r="M167" s="2"/>
      <c r="N167" s="29"/>
    </row>
    <row r="168" spans="1:14" ht="15" hidden="1" customHeight="1" outlineLevel="1" x14ac:dyDescent="0.25">
      <c r="A168" s="1" t="s">
        <v>1244</v>
      </c>
      <c r="D168" s="29"/>
      <c r="E168" s="2"/>
      <c r="F168" s="2"/>
      <c r="G168" s="29"/>
      <c r="H168" s="29"/>
      <c r="K168" s="29"/>
      <c r="L168" s="2"/>
      <c r="M168" s="2"/>
      <c r="N168" s="29"/>
    </row>
    <row r="169" spans="1:14" ht="15" hidden="1" customHeight="1" outlineLevel="1" x14ac:dyDescent="0.25">
      <c r="A169" s="1" t="s">
        <v>1245</v>
      </c>
      <c r="D169" s="29"/>
      <c r="E169" s="2"/>
      <c r="F169" s="2"/>
      <c r="G169" s="29"/>
      <c r="H169" s="29"/>
      <c r="K169" s="29"/>
      <c r="L169" s="2"/>
      <c r="M169" s="2"/>
      <c r="N169" s="29"/>
    </row>
    <row r="170" spans="1:14" ht="15" hidden="1" customHeight="1" outlineLevel="1" x14ac:dyDescent="0.25">
      <c r="A170" s="1" t="s">
        <v>1246</v>
      </c>
      <c r="D170" s="29"/>
      <c r="E170" s="2"/>
      <c r="F170" s="2"/>
      <c r="G170" s="29"/>
      <c r="H170" s="29"/>
      <c r="K170" s="29"/>
      <c r="L170" s="2"/>
      <c r="M170" s="2"/>
      <c r="N170" s="29"/>
    </row>
    <row r="171" spans="1:14" ht="15" hidden="1" customHeight="1" outlineLevel="1" x14ac:dyDescent="0.25">
      <c r="A171" s="1" t="s">
        <v>1247</v>
      </c>
      <c r="D171" s="29"/>
      <c r="E171" s="2"/>
      <c r="F171" s="2"/>
      <c r="G171" s="29"/>
      <c r="H171" s="29"/>
      <c r="K171" s="29"/>
      <c r="L171" s="2"/>
      <c r="M171" s="2"/>
      <c r="N171" s="29"/>
    </row>
    <row r="172" spans="1:14" ht="15" customHeight="1" x14ac:dyDescent="0.25">
      <c r="A172" s="23"/>
      <c r="B172" s="24" t="s">
        <v>1248</v>
      </c>
      <c r="C172" s="23" t="s">
        <v>1075</v>
      </c>
      <c r="D172" s="23"/>
      <c r="E172" s="23"/>
      <c r="F172" s="26"/>
      <c r="G172" s="26"/>
      <c r="H172" s="29"/>
      <c r="I172" s="65"/>
      <c r="J172" s="19"/>
      <c r="K172" s="19"/>
      <c r="L172" s="19"/>
      <c r="M172" s="34"/>
      <c r="N172" s="34"/>
    </row>
    <row r="173" spans="1:14" ht="15" customHeight="1" x14ac:dyDescent="0.25">
      <c r="A173" s="1" t="s">
        <v>1249</v>
      </c>
      <c r="B173" s="1" t="s">
        <v>1250</v>
      </c>
      <c r="C173" s="28">
        <v>0.77645300892194491</v>
      </c>
      <c r="D173" s="29"/>
      <c r="E173" s="29"/>
      <c r="F173" s="29"/>
      <c r="G173" s="29"/>
      <c r="H173" s="29"/>
      <c r="K173" s="29"/>
      <c r="L173" s="29"/>
      <c r="M173" s="29"/>
      <c r="N173" s="29"/>
    </row>
    <row r="174" spans="1:14" ht="15" hidden="1" customHeight="1" outlineLevel="1" x14ac:dyDescent="0.25">
      <c r="A174" s="1" t="s">
        <v>1251</v>
      </c>
      <c r="D174" s="29"/>
      <c r="E174" s="29"/>
      <c r="F174" s="29"/>
      <c r="G174" s="29"/>
      <c r="H174" s="29"/>
      <c r="K174" s="29"/>
      <c r="L174" s="29"/>
      <c r="M174" s="29"/>
      <c r="N174" s="29"/>
    </row>
    <row r="175" spans="1:14" ht="15" hidden="1" customHeight="1" outlineLevel="1" x14ac:dyDescent="0.25">
      <c r="A175" s="1" t="s">
        <v>1252</v>
      </c>
      <c r="D175" s="29"/>
      <c r="E175" s="29"/>
      <c r="F175" s="29"/>
      <c r="G175" s="29"/>
      <c r="H175" s="29"/>
      <c r="K175" s="29"/>
      <c r="L175" s="29"/>
      <c r="M175" s="29"/>
      <c r="N175" s="29"/>
    </row>
    <row r="176" spans="1:14" ht="15" hidden="1" customHeight="1" outlineLevel="1" x14ac:dyDescent="0.25">
      <c r="A176" s="1" t="s">
        <v>1253</v>
      </c>
      <c r="D176" s="29"/>
      <c r="E176" s="29"/>
      <c r="F176" s="29"/>
      <c r="G176" s="29"/>
      <c r="H176" s="29"/>
      <c r="K176" s="29"/>
      <c r="L176" s="29"/>
      <c r="M176" s="29"/>
      <c r="N176" s="29"/>
    </row>
    <row r="177" spans="1:14" ht="15" hidden="1" customHeight="1" outlineLevel="1" x14ac:dyDescent="0.25">
      <c r="A177" s="1" t="s">
        <v>1254</v>
      </c>
      <c r="D177" s="29"/>
      <c r="E177" s="29"/>
      <c r="F177" s="29"/>
      <c r="G177" s="29"/>
      <c r="H177" s="29"/>
      <c r="K177" s="29"/>
      <c r="L177" s="29"/>
      <c r="M177" s="29"/>
      <c r="N177" s="29"/>
    </row>
    <row r="178" spans="1:14" ht="15" hidden="1" customHeight="1" outlineLevel="1" x14ac:dyDescent="0.25">
      <c r="A178" s="1" t="s">
        <v>1255</v>
      </c>
    </row>
    <row r="179" spans="1:14" ht="15" hidden="1" customHeight="1" outlineLevel="1" x14ac:dyDescent="0.25">
      <c r="A179" s="1" t="s">
        <v>1256</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29" customWidth="1"/>
    <col min="2" max="2" width="48.42578125" style="87" customWidth="1"/>
    <col min="3" max="3" width="38.42578125" style="87" customWidth="1"/>
    <col min="4" max="4" width="56.5703125" style="87" customWidth="1"/>
    <col min="5" max="5" width="255.7109375" style="29" customWidth="1"/>
    <col min="6" max="1025" width="11.42578125" style="29" customWidth="1"/>
    <col min="1026" max="16384" width="9.140625" style="29"/>
  </cols>
  <sheetData>
    <row r="1" spans="1:5" s="71" customFormat="1" ht="21" customHeight="1" x14ac:dyDescent="0.35">
      <c r="A1" s="72" t="s">
        <v>1344</v>
      </c>
      <c r="B1" s="88" t="s">
        <v>1345</v>
      </c>
      <c r="C1" s="88" t="s">
        <v>1346</v>
      </c>
      <c r="D1" s="88" t="s">
        <v>1257</v>
      </c>
      <c r="E1" s="72" t="s">
        <v>1347</v>
      </c>
    </row>
    <row r="2" spans="1:5" ht="105" customHeight="1" x14ac:dyDescent="0.25">
      <c r="A2" s="73" t="s">
        <v>1348</v>
      </c>
      <c r="B2" s="83" t="s">
        <v>1349</v>
      </c>
      <c r="C2" s="89"/>
      <c r="D2" s="89"/>
      <c r="E2" s="74" t="s">
        <v>1350</v>
      </c>
    </row>
    <row r="3" spans="1:5" ht="60" customHeight="1" x14ac:dyDescent="0.25">
      <c r="A3" s="73" t="s">
        <v>1351</v>
      </c>
      <c r="B3" s="83" t="s">
        <v>1352</v>
      </c>
      <c r="C3" s="83" t="s">
        <v>1353</v>
      </c>
      <c r="D3" s="83" t="s">
        <v>1354</v>
      </c>
      <c r="E3" s="74" t="s">
        <v>1355</v>
      </c>
    </row>
    <row r="4" spans="1:5" ht="15" customHeight="1" x14ac:dyDescent="0.25">
      <c r="A4" s="73" t="s">
        <v>1356</v>
      </c>
      <c r="B4" s="83" t="s">
        <v>1357</v>
      </c>
      <c r="C4" s="89"/>
      <c r="D4" s="89"/>
      <c r="E4" s="75" t="s">
        <v>1358</v>
      </c>
    </row>
    <row r="5" spans="1:5" ht="15" customHeight="1" x14ac:dyDescent="0.25">
      <c r="A5" s="73" t="s">
        <v>1359</v>
      </c>
      <c r="B5" s="89"/>
      <c r="C5" s="89"/>
      <c r="D5" s="89"/>
      <c r="E5" s="75" t="s">
        <v>1360</v>
      </c>
    </row>
    <row r="6" spans="1:5" ht="15" customHeight="1" x14ac:dyDescent="0.25">
      <c r="A6" s="73" t="s">
        <v>1361</v>
      </c>
      <c r="B6" s="89"/>
      <c r="C6" s="89"/>
      <c r="D6" s="89"/>
      <c r="E6" s="75" t="s">
        <v>1362</v>
      </c>
    </row>
    <row r="7" spans="1:5" ht="105" customHeight="1" x14ac:dyDescent="0.25">
      <c r="A7" s="73" t="s">
        <v>1363</v>
      </c>
      <c r="B7" s="90" t="s">
        <v>1364</v>
      </c>
      <c r="C7" s="89"/>
      <c r="D7" s="89"/>
      <c r="E7" s="74" t="s">
        <v>1365</v>
      </c>
    </row>
    <row r="8" spans="1:5" ht="90" customHeight="1" x14ac:dyDescent="0.25">
      <c r="A8" s="73" t="s">
        <v>1366</v>
      </c>
      <c r="B8" s="89"/>
      <c r="C8" s="90" t="s">
        <v>1367</v>
      </c>
      <c r="D8" s="83" t="s">
        <v>1368</v>
      </c>
      <c r="E8" s="75" t="s">
        <v>1369</v>
      </c>
    </row>
    <row r="9" spans="1:5" ht="15" customHeight="1" x14ac:dyDescent="0.25">
      <c r="A9" s="73" t="s">
        <v>1370</v>
      </c>
      <c r="B9" s="89"/>
      <c r="C9" s="83" t="s">
        <v>1371</v>
      </c>
      <c r="D9" s="89"/>
      <c r="E9" s="76" t="s">
        <v>1372</v>
      </c>
    </row>
    <row r="10" spans="1:5" ht="30" customHeight="1" x14ac:dyDescent="0.25">
      <c r="A10" s="73" t="s">
        <v>1373</v>
      </c>
      <c r="B10" s="90" t="s">
        <v>1374</v>
      </c>
      <c r="C10" s="89"/>
      <c r="D10" s="89"/>
      <c r="E10" s="75" t="s">
        <v>1375</v>
      </c>
    </row>
    <row r="11" spans="1:5" ht="15" customHeight="1" x14ac:dyDescent="0.25">
      <c r="A11" s="73" t="s">
        <v>1376</v>
      </c>
      <c r="B11" s="89"/>
      <c r="C11" s="83" t="s">
        <v>1377</v>
      </c>
      <c r="D11" s="83" t="s">
        <v>1258</v>
      </c>
      <c r="E11" s="75" t="s">
        <v>1378</v>
      </c>
    </row>
    <row r="12" spans="1:5" ht="30" customHeight="1" x14ac:dyDescent="0.25">
      <c r="A12" s="77" t="s">
        <v>1379</v>
      </c>
      <c r="B12" s="91" t="s">
        <v>1380</v>
      </c>
      <c r="C12" s="91" t="s">
        <v>1381</v>
      </c>
      <c r="D12" s="91" t="s">
        <v>1259</v>
      </c>
      <c r="E12" s="77" t="s">
        <v>1382</v>
      </c>
    </row>
    <row r="13" spans="1:5" ht="30" customHeight="1" x14ac:dyDescent="0.25">
      <c r="A13" s="73" t="s">
        <v>1383</v>
      </c>
      <c r="B13" s="91" t="s">
        <v>1260</v>
      </c>
      <c r="C13" s="89"/>
      <c r="D13" s="89"/>
      <c r="E13" s="74" t="s">
        <v>1384</v>
      </c>
    </row>
    <row r="14" spans="1:5" ht="60" customHeight="1" x14ac:dyDescent="0.25">
      <c r="A14" s="73" t="s">
        <v>1385</v>
      </c>
      <c r="B14" s="91" t="s">
        <v>1386</v>
      </c>
      <c r="C14" s="89"/>
      <c r="D14" s="89"/>
      <c r="E14" s="74" t="s">
        <v>1387</v>
      </c>
    </row>
    <row r="15" spans="1:5" ht="30" customHeight="1" x14ac:dyDescent="0.25">
      <c r="A15" s="76" t="s">
        <v>1388</v>
      </c>
      <c r="B15" s="91" t="s">
        <v>1389</v>
      </c>
      <c r="C15" s="92"/>
      <c r="D15" s="92"/>
      <c r="E15" s="78" t="s">
        <v>1390</v>
      </c>
    </row>
    <row r="16" spans="1:5" ht="45" customHeight="1" x14ac:dyDescent="0.25">
      <c r="A16" s="73" t="s">
        <v>1391</v>
      </c>
      <c r="B16" s="91" t="s">
        <v>1392</v>
      </c>
      <c r="C16" s="89"/>
      <c r="D16" s="89"/>
      <c r="E16" s="74" t="s">
        <v>1393</v>
      </c>
    </row>
    <row r="17" spans="1:5" ht="60" customHeight="1" x14ac:dyDescent="0.25">
      <c r="A17" s="73" t="s">
        <v>1394</v>
      </c>
      <c r="B17" s="91" t="s">
        <v>1395</v>
      </c>
      <c r="C17" s="89"/>
      <c r="D17" s="89"/>
      <c r="E17" s="74" t="s">
        <v>1396</v>
      </c>
    </row>
    <row r="18" spans="1:5" ht="30" customHeight="1" x14ac:dyDescent="0.25">
      <c r="A18" s="73" t="s">
        <v>1397</v>
      </c>
      <c r="B18" s="91" t="s">
        <v>1398</v>
      </c>
      <c r="C18" s="89"/>
      <c r="D18" s="89"/>
      <c r="E18" s="78" t="s">
        <v>1399</v>
      </c>
    </row>
    <row r="19" spans="1:5" ht="60" customHeight="1" x14ac:dyDescent="0.25">
      <c r="A19" s="73" t="s">
        <v>1400</v>
      </c>
      <c r="B19" s="91" t="s">
        <v>1401</v>
      </c>
      <c r="C19" s="89"/>
      <c r="D19" s="89"/>
      <c r="E19" s="74" t="s">
        <v>1402</v>
      </c>
    </row>
    <row r="20" spans="1:5" ht="30" customHeight="1" x14ac:dyDescent="0.25">
      <c r="A20" s="73" t="s">
        <v>1403</v>
      </c>
      <c r="B20" s="91" t="s">
        <v>1404</v>
      </c>
      <c r="C20" s="89"/>
      <c r="D20" s="89"/>
      <c r="E20" s="78" t="s">
        <v>1405</v>
      </c>
    </row>
    <row r="21" spans="1:5" ht="60" customHeight="1" x14ac:dyDescent="0.25">
      <c r="A21" s="73" t="s">
        <v>1406</v>
      </c>
      <c r="B21" s="89"/>
      <c r="C21" s="90" t="s">
        <v>1407</v>
      </c>
      <c r="D21" s="83" t="s">
        <v>1261</v>
      </c>
      <c r="E21" s="75" t="s">
        <v>1408</v>
      </c>
    </row>
    <row r="22" spans="1:5" ht="15" customHeight="1" x14ac:dyDescent="0.25">
      <c r="A22" s="73" t="s">
        <v>1409</v>
      </c>
      <c r="B22" s="89"/>
      <c r="C22" s="83" t="s">
        <v>1410</v>
      </c>
      <c r="D22" s="89"/>
      <c r="E22" s="75" t="s">
        <v>1411</v>
      </c>
    </row>
    <row r="23" spans="1:5" ht="15" customHeight="1" x14ac:dyDescent="0.25">
      <c r="A23" s="73" t="s">
        <v>1412</v>
      </c>
      <c r="B23" s="89"/>
      <c r="C23" s="83" t="s">
        <v>1413</v>
      </c>
      <c r="D23" s="83" t="s">
        <v>1262</v>
      </c>
      <c r="E23" s="75" t="s">
        <v>1414</v>
      </c>
    </row>
    <row r="24" spans="1:5" ht="30" customHeight="1" x14ac:dyDescent="0.25">
      <c r="A24" s="73" t="s">
        <v>1415</v>
      </c>
      <c r="B24" s="89"/>
      <c r="C24" s="90" t="s">
        <v>1407</v>
      </c>
      <c r="D24" s="83" t="s">
        <v>1261</v>
      </c>
      <c r="E24" s="75" t="s">
        <v>1416</v>
      </c>
    </row>
    <row r="25" spans="1:5" ht="120" customHeight="1" x14ac:dyDescent="0.25">
      <c r="A25" s="73" t="s">
        <v>1417</v>
      </c>
      <c r="B25" s="83" t="s">
        <v>1418</v>
      </c>
      <c r="C25" s="89"/>
      <c r="D25" s="83" t="s">
        <v>1419</v>
      </c>
      <c r="E25" s="75" t="s">
        <v>1420</v>
      </c>
    </row>
    <row r="26" spans="1:5" ht="15" customHeight="1" x14ac:dyDescent="0.25">
      <c r="A26" s="79" t="s">
        <v>1421</v>
      </c>
      <c r="B26" s="93"/>
      <c r="C26" s="94" t="s">
        <v>1422</v>
      </c>
      <c r="D26" s="93"/>
      <c r="E26" s="80" t="s">
        <v>1423</v>
      </c>
    </row>
    <row r="27" spans="1:5" ht="75" customHeight="1" x14ac:dyDescent="0.25">
      <c r="A27" s="74" t="s">
        <v>1424</v>
      </c>
      <c r="B27" s="90" t="s">
        <v>1425</v>
      </c>
      <c r="C27" s="95"/>
      <c r="D27" s="90" t="s">
        <v>1263</v>
      </c>
      <c r="E27" s="75" t="s">
        <v>1426</v>
      </c>
    </row>
    <row r="28" spans="1:5" ht="15" customHeight="1" x14ac:dyDescent="0.25">
      <c r="A28" s="74" t="s">
        <v>159</v>
      </c>
      <c r="B28" s="95"/>
      <c r="C28" s="95"/>
      <c r="D28" s="90"/>
      <c r="E28" s="75" t="s">
        <v>1427</v>
      </c>
    </row>
    <row r="29" spans="1:5" ht="15" customHeight="1" x14ac:dyDescent="0.25">
      <c r="A29" s="74" t="s">
        <v>641</v>
      </c>
      <c r="B29" s="95"/>
      <c r="C29" s="95"/>
      <c r="D29" s="90"/>
      <c r="E29" s="75" t="s">
        <v>1428</v>
      </c>
    </row>
    <row r="30" spans="1:5" ht="15" customHeight="1" x14ac:dyDescent="0.25">
      <c r="A30" s="74" t="s">
        <v>253</v>
      </c>
      <c r="B30" s="95"/>
      <c r="C30" s="95"/>
      <c r="D30" s="90"/>
      <c r="E30" s="75" t="s">
        <v>1429</v>
      </c>
    </row>
    <row r="31" spans="1:5" ht="75" customHeight="1" x14ac:dyDescent="0.25">
      <c r="A31" s="73" t="s">
        <v>1430</v>
      </c>
      <c r="B31" s="83"/>
      <c r="C31" s="83"/>
      <c r="D31" s="83"/>
      <c r="E31" s="74" t="s">
        <v>1431</v>
      </c>
    </row>
    <row r="32" spans="1:5" ht="75" customHeight="1" x14ac:dyDescent="0.25">
      <c r="A32" s="73" t="s">
        <v>1432</v>
      </c>
      <c r="B32" s="89"/>
      <c r="C32" s="83" t="s">
        <v>1433</v>
      </c>
      <c r="D32" s="83" t="s">
        <v>1264</v>
      </c>
      <c r="E32" s="75" t="s">
        <v>1434</v>
      </c>
    </row>
    <row r="33" spans="1:5" ht="30" customHeight="1" x14ac:dyDescent="0.25">
      <c r="A33" s="73" t="s">
        <v>1435</v>
      </c>
      <c r="B33" s="90" t="s">
        <v>1436</v>
      </c>
      <c r="C33" s="89"/>
      <c r="D33" s="83" t="s">
        <v>1265</v>
      </c>
      <c r="E33" s="75" t="s">
        <v>1437</v>
      </c>
    </row>
    <row r="34" spans="1:5" ht="60" customHeight="1" x14ac:dyDescent="0.25">
      <c r="A34" s="73" t="s">
        <v>1438</v>
      </c>
      <c r="B34" s="83" t="s">
        <v>1439</v>
      </c>
      <c r="C34" s="89"/>
      <c r="D34" s="83" t="s">
        <v>1440</v>
      </c>
      <c r="E34" s="75" t="s">
        <v>1441</v>
      </c>
    </row>
    <row r="35" spans="1:5" ht="15" customHeight="1" x14ac:dyDescent="0.25">
      <c r="A35" s="73" t="s">
        <v>1442</v>
      </c>
      <c r="B35" s="89"/>
      <c r="C35" s="83" t="s">
        <v>1443</v>
      </c>
      <c r="D35" s="89"/>
      <c r="E35" s="76" t="s">
        <v>1444</v>
      </c>
    </row>
    <row r="36" spans="1:5" ht="15" customHeight="1" x14ac:dyDescent="0.25">
      <c r="A36" s="73" t="s">
        <v>1445</v>
      </c>
      <c r="B36" s="83"/>
      <c r="C36" s="83"/>
      <c r="D36" s="83"/>
      <c r="E36" s="81" t="s">
        <v>1446</v>
      </c>
    </row>
    <row r="37" spans="1:5" ht="45" customHeight="1" x14ac:dyDescent="0.25">
      <c r="A37" s="73" t="s">
        <v>1447</v>
      </c>
      <c r="B37" s="83" t="s">
        <v>1448</v>
      </c>
      <c r="C37" s="89"/>
      <c r="D37" s="89"/>
      <c r="E37" s="75" t="s">
        <v>1449</v>
      </c>
    </row>
    <row r="38" spans="1:5" ht="30" customHeight="1" x14ac:dyDescent="0.25">
      <c r="A38" s="73" t="s">
        <v>1450</v>
      </c>
      <c r="B38" s="90" t="s">
        <v>1436</v>
      </c>
      <c r="C38" s="89"/>
      <c r="D38" s="90" t="s">
        <v>1266</v>
      </c>
      <c r="E38" s="74" t="s">
        <v>1451</v>
      </c>
    </row>
    <row r="39" spans="1:5" ht="15" customHeight="1" x14ac:dyDescent="0.25">
      <c r="A39" s="73" t="s">
        <v>1267</v>
      </c>
      <c r="B39" s="83" t="s">
        <v>1452</v>
      </c>
      <c r="C39" s="83" t="s">
        <v>1453</v>
      </c>
      <c r="D39" s="83" t="s">
        <v>1454</v>
      </c>
      <c r="E39" s="75" t="s">
        <v>1455</v>
      </c>
    </row>
    <row r="40" spans="1:5" ht="15" customHeight="1" x14ac:dyDescent="0.25">
      <c r="A40" s="82" t="s">
        <v>1456</v>
      </c>
      <c r="B40" s="96"/>
      <c r="C40" s="97" t="s">
        <v>1268</v>
      </c>
      <c r="D40" s="96"/>
      <c r="E40" s="77" t="s">
        <v>1457</v>
      </c>
    </row>
    <row r="41" spans="1:5" ht="30" customHeight="1" x14ac:dyDescent="0.25">
      <c r="A41" s="82" t="s">
        <v>1458</v>
      </c>
      <c r="B41" s="96"/>
      <c r="C41" s="91" t="s">
        <v>1459</v>
      </c>
      <c r="D41" s="96"/>
      <c r="E41" s="77" t="s">
        <v>1460</v>
      </c>
    </row>
    <row r="42" spans="1:5" ht="60" customHeight="1" x14ac:dyDescent="0.25">
      <c r="A42" s="73" t="s">
        <v>1461</v>
      </c>
      <c r="B42" s="83" t="s">
        <v>1462</v>
      </c>
      <c r="C42" s="90" t="s">
        <v>1463</v>
      </c>
      <c r="D42" s="83" t="s">
        <v>1464</v>
      </c>
      <c r="E42" s="75" t="s">
        <v>1465</v>
      </c>
    </row>
    <row r="43" spans="1:5" ht="15" customHeight="1" x14ac:dyDescent="0.25">
      <c r="A43" s="74" t="s">
        <v>1466</v>
      </c>
      <c r="B43" s="95"/>
      <c r="C43" s="90" t="s">
        <v>1269</v>
      </c>
      <c r="D43" s="95"/>
      <c r="E43" s="75" t="s">
        <v>1467</v>
      </c>
    </row>
    <row r="44" spans="1:5" ht="45" customHeight="1" x14ac:dyDescent="0.25">
      <c r="A44" s="73" t="s">
        <v>1468</v>
      </c>
      <c r="B44" s="90" t="s">
        <v>1469</v>
      </c>
      <c r="C44" s="90" t="s">
        <v>1470</v>
      </c>
      <c r="D44" s="83" t="s">
        <v>1471</v>
      </c>
      <c r="E44" s="75" t="s">
        <v>1472</v>
      </c>
    </row>
    <row r="45" spans="1:5" ht="30" customHeight="1" x14ac:dyDescent="0.25">
      <c r="A45" s="73" t="s">
        <v>1473</v>
      </c>
      <c r="B45" s="89"/>
      <c r="C45" s="83" t="s">
        <v>1474</v>
      </c>
      <c r="D45" s="83" t="s">
        <v>1475</v>
      </c>
      <c r="E45" s="75" t="s">
        <v>1476</v>
      </c>
    </row>
    <row r="46" spans="1:5" ht="30" customHeight="1" x14ac:dyDescent="0.25">
      <c r="A46" s="73" t="s">
        <v>1477</v>
      </c>
      <c r="B46" s="89"/>
      <c r="C46" s="83" t="s">
        <v>1478</v>
      </c>
      <c r="D46" s="83" t="s">
        <v>1479</v>
      </c>
      <c r="E46" s="75" t="s">
        <v>1480</v>
      </c>
    </row>
    <row r="47" spans="1:5" ht="60" customHeight="1" x14ac:dyDescent="0.25">
      <c r="A47" s="73" t="s">
        <v>1481</v>
      </c>
      <c r="B47" s="83" t="s">
        <v>1270</v>
      </c>
      <c r="C47" s="89"/>
      <c r="D47" s="83" t="s">
        <v>1482</v>
      </c>
      <c r="E47" s="75" t="s">
        <v>1483</v>
      </c>
    </row>
    <row r="48" spans="1:5" ht="60" customHeight="1" x14ac:dyDescent="0.25">
      <c r="A48" s="73" t="s">
        <v>1484</v>
      </c>
      <c r="B48" s="90" t="s">
        <v>1485</v>
      </c>
      <c r="C48" s="89"/>
      <c r="D48" s="90" t="s">
        <v>1486</v>
      </c>
      <c r="E48" s="75" t="s">
        <v>1487</v>
      </c>
    </row>
    <row r="49" spans="1:5" ht="15" customHeight="1" x14ac:dyDescent="0.25">
      <c r="A49" s="73" t="s">
        <v>1488</v>
      </c>
      <c r="B49" s="89"/>
      <c r="C49" s="83" t="s">
        <v>1489</v>
      </c>
      <c r="D49" s="83" t="s">
        <v>1490</v>
      </c>
      <c r="E49" s="76" t="s">
        <v>1491</v>
      </c>
    </row>
    <row r="50" spans="1:5" ht="15" customHeight="1" x14ac:dyDescent="0.25">
      <c r="A50" s="73" t="s">
        <v>1492</v>
      </c>
      <c r="B50" s="89"/>
      <c r="C50" s="83" t="s">
        <v>1493</v>
      </c>
      <c r="D50" s="83" t="s">
        <v>1494</v>
      </c>
      <c r="E50" s="76" t="s">
        <v>1495</v>
      </c>
    </row>
    <row r="51" spans="1:5" ht="15" customHeight="1" x14ac:dyDescent="0.25">
      <c r="A51" s="73" t="s">
        <v>1496</v>
      </c>
      <c r="B51" s="89"/>
      <c r="C51" s="83" t="s">
        <v>1497</v>
      </c>
      <c r="D51" s="83" t="s">
        <v>1498</v>
      </c>
      <c r="E51" s="76" t="s">
        <v>1499</v>
      </c>
    </row>
    <row r="52" spans="1:5" ht="30" customHeight="1" x14ac:dyDescent="0.25">
      <c r="A52" s="73" t="s">
        <v>76</v>
      </c>
      <c r="B52" s="89"/>
      <c r="C52" s="90" t="s">
        <v>1500</v>
      </c>
      <c r="D52" s="83" t="s">
        <v>1501</v>
      </c>
      <c r="E52" s="76" t="s">
        <v>1502</v>
      </c>
    </row>
    <row r="53" spans="1:5" ht="30" customHeight="1" x14ac:dyDescent="0.25">
      <c r="A53" s="73" t="s">
        <v>1503</v>
      </c>
      <c r="B53" s="89"/>
      <c r="C53" s="83" t="s">
        <v>1271</v>
      </c>
      <c r="D53" s="83" t="s">
        <v>1272</v>
      </c>
      <c r="E53" s="75" t="s">
        <v>1504</v>
      </c>
    </row>
    <row r="54" spans="1:5" ht="15" customHeight="1" x14ac:dyDescent="0.25">
      <c r="A54" s="73" t="s">
        <v>1505</v>
      </c>
      <c r="B54" s="83" t="s">
        <v>1506</v>
      </c>
      <c r="C54" s="83" t="s">
        <v>1507</v>
      </c>
      <c r="D54" s="83" t="s">
        <v>1273</v>
      </c>
      <c r="E54" s="76" t="s">
        <v>1508</v>
      </c>
    </row>
    <row r="55" spans="1:5" ht="45" customHeight="1" x14ac:dyDescent="0.25">
      <c r="A55" s="73" t="s">
        <v>1509</v>
      </c>
      <c r="B55" s="89"/>
      <c r="C55" s="83" t="s">
        <v>1274</v>
      </c>
      <c r="D55" s="90" t="s">
        <v>1510</v>
      </c>
      <c r="E55" s="73" t="s">
        <v>1511</v>
      </c>
    </row>
    <row r="56" spans="1:5" ht="45" customHeight="1" x14ac:dyDescent="0.25">
      <c r="A56" s="73" t="s">
        <v>63</v>
      </c>
      <c r="B56" s="89"/>
      <c r="C56" s="83" t="s">
        <v>1275</v>
      </c>
      <c r="D56" s="90" t="s">
        <v>1512</v>
      </c>
      <c r="E56" s="73" t="s">
        <v>1513</v>
      </c>
    </row>
    <row r="57" spans="1:5" ht="15" customHeight="1" x14ac:dyDescent="0.25">
      <c r="A57" s="73" t="s">
        <v>1514</v>
      </c>
      <c r="B57" s="89"/>
      <c r="C57" s="83" t="s">
        <v>1276</v>
      </c>
      <c r="D57" s="89"/>
      <c r="E57" s="76" t="s">
        <v>1515</v>
      </c>
    </row>
    <row r="58" spans="1:5" ht="15" customHeight="1" x14ac:dyDescent="0.25">
      <c r="A58" s="73" t="s">
        <v>1516</v>
      </c>
      <c r="B58" s="89"/>
      <c r="C58" s="83" t="s">
        <v>1277</v>
      </c>
      <c r="D58" s="83" t="s">
        <v>1517</v>
      </c>
      <c r="E58" s="76" t="s">
        <v>1518</v>
      </c>
    </row>
    <row r="59" spans="1:5" ht="15" customHeight="1" x14ac:dyDescent="0.25">
      <c r="A59" s="73" t="s">
        <v>1519</v>
      </c>
      <c r="B59" s="83" t="s">
        <v>1520</v>
      </c>
      <c r="C59" s="83" t="s">
        <v>1278</v>
      </c>
      <c r="D59" s="83" t="s">
        <v>1521</v>
      </c>
      <c r="E59" s="76" t="s">
        <v>1522</v>
      </c>
    </row>
    <row r="60" spans="1:5" ht="15" customHeight="1" x14ac:dyDescent="0.25">
      <c r="A60" s="73" t="s">
        <v>1523</v>
      </c>
      <c r="B60" s="89"/>
      <c r="C60" s="83" t="s">
        <v>1524</v>
      </c>
      <c r="D60" s="89"/>
      <c r="E60" s="76" t="s">
        <v>1525</v>
      </c>
    </row>
    <row r="61" spans="1:5" ht="45" customHeight="1" x14ac:dyDescent="0.25">
      <c r="A61" s="73" t="s">
        <v>1526</v>
      </c>
      <c r="B61" s="83" t="s">
        <v>1527</v>
      </c>
      <c r="C61" s="89"/>
      <c r="D61" s="90" t="s">
        <v>1279</v>
      </c>
      <c r="E61" s="73" t="s">
        <v>1528</v>
      </c>
    </row>
    <row r="62" spans="1:5" ht="15" customHeight="1" x14ac:dyDescent="0.25">
      <c r="A62" s="73" t="s">
        <v>1529</v>
      </c>
      <c r="B62" s="83" t="s">
        <v>1520</v>
      </c>
      <c r="C62" s="89"/>
      <c r="D62" s="89"/>
      <c r="E62" s="76" t="s">
        <v>1530</v>
      </c>
    </row>
    <row r="63" spans="1:5" ht="15" customHeight="1" x14ac:dyDescent="0.25">
      <c r="A63" s="73" t="s">
        <v>1531</v>
      </c>
      <c r="B63" s="83" t="s">
        <v>1520</v>
      </c>
      <c r="C63" s="89"/>
      <c r="D63" s="89"/>
      <c r="E63" s="76" t="s">
        <v>1532</v>
      </c>
    </row>
    <row r="64" spans="1:5" ht="15" customHeight="1" x14ac:dyDescent="0.25">
      <c r="A64" s="83" t="s">
        <v>1533</v>
      </c>
      <c r="B64" s="83" t="s">
        <v>1520</v>
      </c>
      <c r="C64" s="89"/>
      <c r="D64" s="83" t="s">
        <v>1534</v>
      </c>
      <c r="E64" s="76" t="s">
        <v>1535</v>
      </c>
    </row>
    <row r="65" spans="1:5" ht="30" customHeight="1" x14ac:dyDescent="0.25">
      <c r="A65" s="83" t="s">
        <v>1536</v>
      </c>
      <c r="B65" s="83" t="s">
        <v>1520</v>
      </c>
      <c r="C65" s="89"/>
      <c r="D65" s="83" t="s">
        <v>1280</v>
      </c>
      <c r="E65" s="75" t="s">
        <v>1537</v>
      </c>
    </row>
    <row r="66" spans="1:5" ht="15" customHeight="1" x14ac:dyDescent="0.25">
      <c r="A66" s="83" t="s">
        <v>1538</v>
      </c>
      <c r="B66" s="83" t="s">
        <v>1520</v>
      </c>
      <c r="C66" s="89"/>
      <c r="D66" s="83" t="s">
        <v>1281</v>
      </c>
      <c r="E66" s="84" t="s">
        <v>1539</v>
      </c>
    </row>
    <row r="67" spans="1:5" ht="15" customHeight="1" x14ac:dyDescent="0.25">
      <c r="A67" s="83" t="s">
        <v>1540</v>
      </c>
      <c r="B67" s="83" t="s">
        <v>1520</v>
      </c>
      <c r="C67" s="89"/>
      <c r="D67" s="83" t="s">
        <v>1282</v>
      </c>
      <c r="E67" s="84" t="s">
        <v>1541</v>
      </c>
    </row>
    <row r="68" spans="1:5" ht="15" customHeight="1" x14ac:dyDescent="0.25">
      <c r="A68" s="73" t="s">
        <v>1542</v>
      </c>
      <c r="B68" s="83" t="s">
        <v>1520</v>
      </c>
      <c r="C68" s="89"/>
      <c r="D68" s="83" t="s">
        <v>1543</v>
      </c>
      <c r="E68" s="76" t="s">
        <v>1544</v>
      </c>
    </row>
    <row r="69" spans="1:5" ht="15" customHeight="1" x14ac:dyDescent="0.25">
      <c r="A69" s="83" t="s">
        <v>1545</v>
      </c>
      <c r="B69" s="83" t="s">
        <v>1520</v>
      </c>
      <c r="C69" s="89"/>
      <c r="D69" s="83" t="s">
        <v>1283</v>
      </c>
      <c r="E69" s="76" t="s">
        <v>1546</v>
      </c>
    </row>
    <row r="70" spans="1:5" ht="15" customHeight="1" x14ac:dyDescent="0.25">
      <c r="A70" s="83" t="s">
        <v>1547</v>
      </c>
      <c r="B70" s="83" t="s">
        <v>1520</v>
      </c>
      <c r="C70" s="89"/>
      <c r="D70" s="83" t="s">
        <v>1284</v>
      </c>
      <c r="E70" s="75" t="s">
        <v>1548</v>
      </c>
    </row>
    <row r="71" spans="1:5" ht="30" customHeight="1" x14ac:dyDescent="0.25">
      <c r="A71" s="85" t="s">
        <v>1549</v>
      </c>
      <c r="B71" s="83" t="s">
        <v>1520</v>
      </c>
      <c r="C71" s="98"/>
      <c r="D71" s="98"/>
      <c r="E71" s="75" t="s">
        <v>1550</v>
      </c>
    </row>
    <row r="72" spans="1:5" ht="45" customHeight="1" x14ac:dyDescent="0.25">
      <c r="A72" s="73" t="s">
        <v>1551</v>
      </c>
      <c r="B72" s="83" t="s">
        <v>1439</v>
      </c>
      <c r="C72" s="89"/>
      <c r="D72" s="89"/>
      <c r="E72" s="75" t="s">
        <v>1552</v>
      </c>
    </row>
    <row r="73" spans="1:5" ht="15" customHeight="1" x14ac:dyDescent="0.25">
      <c r="A73" s="73" t="s">
        <v>1553</v>
      </c>
      <c r="B73" s="83" t="s">
        <v>1439</v>
      </c>
      <c r="C73" s="89"/>
      <c r="D73" s="83" t="s">
        <v>1285</v>
      </c>
      <c r="E73" s="76" t="s">
        <v>1554</v>
      </c>
    </row>
    <row r="74" spans="1:5" ht="15" customHeight="1" x14ac:dyDescent="0.25">
      <c r="A74" s="73" t="s">
        <v>1555</v>
      </c>
      <c r="B74" s="83" t="s">
        <v>1439</v>
      </c>
      <c r="C74" s="89"/>
      <c r="D74" s="83" t="s">
        <v>1286</v>
      </c>
      <c r="E74" s="76" t="s">
        <v>1556</v>
      </c>
    </row>
    <row r="75" spans="1:5" ht="15" customHeight="1" x14ac:dyDescent="0.25">
      <c r="A75" s="73" t="s">
        <v>1557</v>
      </c>
      <c r="B75" s="83" t="s">
        <v>1439</v>
      </c>
      <c r="C75" s="89"/>
      <c r="D75" s="83" t="s">
        <v>1287</v>
      </c>
      <c r="E75" s="76" t="s">
        <v>1558</v>
      </c>
    </row>
    <row r="76" spans="1:5" ht="31.5" customHeight="1" x14ac:dyDescent="0.25">
      <c r="A76" s="73" t="s">
        <v>1559</v>
      </c>
      <c r="B76" s="90" t="s">
        <v>1374</v>
      </c>
      <c r="C76" s="89"/>
      <c r="D76" s="89"/>
      <c r="E76" s="75" t="s">
        <v>1560</v>
      </c>
    </row>
    <row r="77" spans="1:5" ht="15" customHeight="1" x14ac:dyDescent="0.25">
      <c r="A77" s="73" t="s">
        <v>1561</v>
      </c>
      <c r="B77" s="90" t="s">
        <v>1425</v>
      </c>
      <c r="C77" s="89"/>
      <c r="D77" s="89"/>
      <c r="E77" s="76" t="s">
        <v>1562</v>
      </c>
    </row>
    <row r="78" spans="1:5" ht="15" customHeight="1" x14ac:dyDescent="0.25">
      <c r="A78" s="99" t="s">
        <v>1288</v>
      </c>
      <c r="B78" s="89"/>
      <c r="C78" s="89"/>
      <c r="D78" s="83" t="s">
        <v>1289</v>
      </c>
      <c r="E78" s="76" t="s">
        <v>1563</v>
      </c>
    </row>
    <row r="79" spans="1:5" ht="15" customHeight="1" x14ac:dyDescent="0.25">
      <c r="A79" s="99" t="s">
        <v>64</v>
      </c>
      <c r="B79" s="83" t="s">
        <v>1506</v>
      </c>
      <c r="C79" s="83" t="s">
        <v>1564</v>
      </c>
      <c r="D79" s="83" t="s">
        <v>1273</v>
      </c>
      <c r="E79" s="76" t="s">
        <v>1565</v>
      </c>
    </row>
    <row r="80" spans="1:5" ht="45" customHeight="1" x14ac:dyDescent="0.25">
      <c r="A80" s="99" t="s">
        <v>63</v>
      </c>
      <c r="B80" s="89"/>
      <c r="C80" s="83" t="s">
        <v>1274</v>
      </c>
      <c r="D80" s="90" t="s">
        <v>1510</v>
      </c>
      <c r="E80" s="76" t="s">
        <v>1566</v>
      </c>
    </row>
    <row r="81" spans="1:5" ht="45" customHeight="1" x14ac:dyDescent="0.25">
      <c r="A81" s="99" t="s">
        <v>1567</v>
      </c>
      <c r="B81" s="89"/>
      <c r="C81" s="89"/>
      <c r="D81" s="90" t="s">
        <v>1290</v>
      </c>
      <c r="E81" s="76" t="s">
        <v>1568</v>
      </c>
    </row>
    <row r="82" spans="1:5" ht="30" customHeight="1" x14ac:dyDescent="0.25">
      <c r="A82" s="99" t="s">
        <v>1291</v>
      </c>
      <c r="B82" s="89"/>
      <c r="C82" s="89"/>
      <c r="D82" s="90" t="s">
        <v>1292</v>
      </c>
      <c r="E82" s="76" t="s">
        <v>1569</v>
      </c>
    </row>
    <row r="83" spans="1:5" ht="45" customHeight="1" x14ac:dyDescent="0.25">
      <c r="A83" s="99" t="s">
        <v>1293</v>
      </c>
      <c r="B83" s="89"/>
      <c r="C83" s="89"/>
      <c r="D83" s="90" t="s">
        <v>1294</v>
      </c>
      <c r="E83" s="75" t="s">
        <v>1570</v>
      </c>
    </row>
    <row r="84" spans="1:5" ht="45" customHeight="1" x14ac:dyDescent="0.25">
      <c r="A84" s="99" t="s">
        <v>1295</v>
      </c>
      <c r="B84" s="89"/>
      <c r="C84" s="89"/>
      <c r="D84" s="90" t="s">
        <v>1296</v>
      </c>
      <c r="E84" s="76" t="s">
        <v>1571</v>
      </c>
    </row>
    <row r="85" spans="1:5" ht="47.25" customHeight="1" x14ac:dyDescent="0.25">
      <c r="A85" s="99" t="s">
        <v>1297</v>
      </c>
      <c r="B85" s="89"/>
      <c r="C85" s="89"/>
      <c r="D85" s="90" t="s">
        <v>1298</v>
      </c>
      <c r="E85" s="76" t="s">
        <v>1572</v>
      </c>
    </row>
    <row r="86" spans="1:5" ht="45" customHeight="1" x14ac:dyDescent="0.25">
      <c r="A86" s="99" t="s">
        <v>1299</v>
      </c>
      <c r="B86" s="89"/>
      <c r="C86" s="89"/>
      <c r="D86" s="90" t="s">
        <v>1300</v>
      </c>
      <c r="E86" s="76" t="s">
        <v>1573</v>
      </c>
    </row>
    <row r="87" spans="1:5" ht="30" customHeight="1" x14ac:dyDescent="0.25">
      <c r="A87" s="99" t="s">
        <v>1301</v>
      </c>
      <c r="B87" s="89"/>
      <c r="C87" s="89"/>
      <c r="D87" s="90" t="s">
        <v>1302</v>
      </c>
      <c r="E87" s="76" t="s">
        <v>1574</v>
      </c>
    </row>
    <row r="88" spans="1:5" ht="45" customHeight="1" x14ac:dyDescent="0.25">
      <c r="A88" s="99" t="s">
        <v>1303</v>
      </c>
      <c r="B88" s="89"/>
      <c r="C88" s="89"/>
      <c r="D88" s="90" t="s">
        <v>1304</v>
      </c>
      <c r="E88" s="76" t="s">
        <v>1528</v>
      </c>
    </row>
    <row r="89" spans="1:5" ht="45" customHeight="1" x14ac:dyDescent="0.25">
      <c r="A89" s="99" t="s">
        <v>1305</v>
      </c>
      <c r="B89" s="89"/>
      <c r="C89" s="89"/>
      <c r="D89" s="90" t="s">
        <v>1306</v>
      </c>
      <c r="E89" s="75" t="s">
        <v>1575</v>
      </c>
    </row>
    <row r="90" spans="1:5" ht="15" customHeight="1" x14ac:dyDescent="0.25">
      <c r="A90" s="99" t="s">
        <v>1307</v>
      </c>
      <c r="B90" s="89"/>
      <c r="C90" s="89"/>
      <c r="D90" s="83" t="s">
        <v>1259</v>
      </c>
      <c r="E90" s="76" t="s">
        <v>1576</v>
      </c>
    </row>
    <row r="91" spans="1:5" ht="15" customHeight="1" x14ac:dyDescent="0.25">
      <c r="A91" s="99" t="s">
        <v>1308</v>
      </c>
      <c r="B91" s="89"/>
      <c r="C91" s="89"/>
      <c r="D91" s="83" t="s">
        <v>1309</v>
      </c>
      <c r="E91" s="76" t="s">
        <v>1577</v>
      </c>
    </row>
    <row r="92" spans="1:5" ht="15" customHeight="1" x14ac:dyDescent="0.25">
      <c r="A92" s="99" t="s">
        <v>1310</v>
      </c>
      <c r="B92" s="89"/>
      <c r="C92" s="89"/>
      <c r="D92" s="83" t="s">
        <v>1311</v>
      </c>
      <c r="E92" s="76" t="s">
        <v>1578</v>
      </c>
    </row>
    <row r="93" spans="1:5" ht="15" customHeight="1" x14ac:dyDescent="0.25">
      <c r="A93" s="99" t="s">
        <v>1312</v>
      </c>
      <c r="B93" s="89"/>
      <c r="C93" s="89"/>
      <c r="D93" s="83" t="s">
        <v>1313</v>
      </c>
      <c r="E93" s="76" t="s">
        <v>1579</v>
      </c>
    </row>
    <row r="94" spans="1:5" ht="15" customHeight="1" x14ac:dyDescent="0.25">
      <c r="A94" s="99" t="s">
        <v>1314</v>
      </c>
      <c r="B94" s="89"/>
      <c r="C94" s="89"/>
      <c r="D94" s="83" t="s">
        <v>1315</v>
      </c>
      <c r="E94" s="76" t="s">
        <v>1580</v>
      </c>
    </row>
    <row r="95" spans="1:5" ht="15" customHeight="1" x14ac:dyDescent="0.25">
      <c r="A95" s="99" t="s">
        <v>1316</v>
      </c>
      <c r="B95" s="89"/>
      <c r="C95" s="89"/>
      <c r="D95" s="83" t="s">
        <v>1317</v>
      </c>
      <c r="E95" s="76" t="s">
        <v>1581</v>
      </c>
    </row>
    <row r="96" spans="1:5" ht="15" customHeight="1" x14ac:dyDescent="0.25">
      <c r="A96" s="99" t="s">
        <v>1318</v>
      </c>
      <c r="B96" s="89"/>
      <c r="C96" s="89"/>
      <c r="D96" s="83" t="s">
        <v>1319</v>
      </c>
      <c r="E96" s="76" t="s">
        <v>1582</v>
      </c>
    </row>
    <row r="97" spans="1:5" ht="15" customHeight="1" x14ac:dyDescent="0.25">
      <c r="A97" s="99" t="s">
        <v>1320</v>
      </c>
      <c r="B97" s="89"/>
      <c r="C97" s="89"/>
      <c r="D97" s="83" t="s">
        <v>1321</v>
      </c>
      <c r="E97" s="76" t="s">
        <v>1583</v>
      </c>
    </row>
    <row r="98" spans="1:5" ht="15" customHeight="1" x14ac:dyDescent="0.25">
      <c r="A98" s="99" t="s">
        <v>1322</v>
      </c>
      <c r="B98" s="89"/>
      <c r="C98" s="89"/>
      <c r="D98" s="83" t="s">
        <v>1281</v>
      </c>
      <c r="E98" s="76" t="s">
        <v>1584</v>
      </c>
    </row>
    <row r="99" spans="1:5" ht="15" customHeight="1" x14ac:dyDescent="0.25">
      <c r="A99" s="99" t="s">
        <v>1323</v>
      </c>
      <c r="B99" s="89"/>
      <c r="C99" s="89"/>
      <c r="D99" s="83" t="s">
        <v>1280</v>
      </c>
      <c r="E99" s="76" t="s">
        <v>1585</v>
      </c>
    </row>
    <row r="100" spans="1:5" ht="15" customHeight="1" x14ac:dyDescent="0.25">
      <c r="A100" s="99" t="s">
        <v>1324</v>
      </c>
      <c r="B100" s="89"/>
      <c r="C100" s="89"/>
      <c r="D100" s="83" t="s">
        <v>1282</v>
      </c>
      <c r="E100" s="76" t="s">
        <v>1586</v>
      </c>
    </row>
    <row r="101" spans="1:5" ht="15" customHeight="1" x14ac:dyDescent="0.25">
      <c r="A101" s="99" t="s">
        <v>1325</v>
      </c>
      <c r="B101" s="89"/>
      <c r="C101" s="89"/>
      <c r="D101" s="83" t="s">
        <v>1283</v>
      </c>
      <c r="E101" s="76" t="s">
        <v>1587</v>
      </c>
    </row>
    <row r="102" spans="1:5" ht="15" customHeight="1" x14ac:dyDescent="0.25">
      <c r="A102" s="99" t="s">
        <v>1326</v>
      </c>
      <c r="B102" s="89"/>
      <c r="C102" s="89"/>
      <c r="D102" s="83" t="s">
        <v>1543</v>
      </c>
      <c r="E102" s="76" t="s">
        <v>1581</v>
      </c>
    </row>
    <row r="103" spans="1:5" ht="15" customHeight="1" x14ac:dyDescent="0.25">
      <c r="A103" s="99" t="s">
        <v>1327</v>
      </c>
      <c r="B103" s="89"/>
      <c r="C103" s="89"/>
      <c r="D103" s="83" t="s">
        <v>1588</v>
      </c>
      <c r="E103" s="76" t="s">
        <v>1589</v>
      </c>
    </row>
    <row r="104" spans="1:5" ht="15" customHeight="1" x14ac:dyDescent="0.25">
      <c r="A104" s="99" t="s">
        <v>1328</v>
      </c>
      <c r="B104" s="89"/>
      <c r="C104" s="89"/>
      <c r="D104" s="83" t="s">
        <v>1590</v>
      </c>
      <c r="E104" s="76" t="s">
        <v>1591</v>
      </c>
    </row>
    <row r="105" spans="1:5" ht="15" customHeight="1" x14ac:dyDescent="0.25">
      <c r="A105" s="99" t="s">
        <v>1329</v>
      </c>
      <c r="B105" s="89"/>
      <c r="C105" s="89"/>
      <c r="D105" s="83" t="s">
        <v>1592</v>
      </c>
      <c r="E105" s="76" t="s">
        <v>1593</v>
      </c>
    </row>
    <row r="106" spans="1:5" ht="15" customHeight="1" x14ac:dyDescent="0.25">
      <c r="A106" s="99" t="s">
        <v>1330</v>
      </c>
      <c r="B106" s="89"/>
      <c r="C106" s="89"/>
      <c r="D106" s="83" t="s">
        <v>1594</v>
      </c>
      <c r="E106" s="76" t="s">
        <v>1595</v>
      </c>
    </row>
    <row r="107" spans="1:5" ht="15" customHeight="1" x14ac:dyDescent="0.25">
      <c r="A107" s="99" t="s">
        <v>1331</v>
      </c>
      <c r="B107" s="89"/>
      <c r="C107" s="89"/>
      <c r="D107" s="83" t="s">
        <v>1596</v>
      </c>
      <c r="E107" s="76" t="s">
        <v>1597</v>
      </c>
    </row>
    <row r="108" spans="1:5" ht="15" customHeight="1" x14ac:dyDescent="0.25">
      <c r="A108" s="99" t="s">
        <v>1332</v>
      </c>
      <c r="B108" s="89"/>
      <c r="C108" s="89"/>
      <c r="D108" s="83" t="s">
        <v>1598</v>
      </c>
      <c r="E108" s="76" t="s">
        <v>1599</v>
      </c>
    </row>
    <row r="109" spans="1:5" ht="15" customHeight="1" x14ac:dyDescent="0.25">
      <c r="A109" s="99" t="s">
        <v>1333</v>
      </c>
      <c r="B109" s="89"/>
      <c r="C109" s="89"/>
      <c r="D109" s="83" t="s">
        <v>1600</v>
      </c>
      <c r="E109" s="76" t="s">
        <v>1601</v>
      </c>
    </row>
    <row r="110" spans="1:5" ht="15" customHeight="1" x14ac:dyDescent="0.25">
      <c r="A110" s="99" t="s">
        <v>1334</v>
      </c>
      <c r="B110" s="89"/>
      <c r="C110" s="89"/>
      <c r="D110" s="83" t="s">
        <v>1602</v>
      </c>
      <c r="E110" s="76" t="s">
        <v>1603</v>
      </c>
    </row>
    <row r="111" spans="1:5" ht="15" customHeight="1" x14ac:dyDescent="0.25">
      <c r="A111" s="99" t="s">
        <v>1335</v>
      </c>
      <c r="B111" s="89"/>
      <c r="C111" s="89"/>
      <c r="D111" s="83" t="s">
        <v>1604</v>
      </c>
      <c r="E111" s="76" t="s">
        <v>1336</v>
      </c>
    </row>
    <row r="112" spans="1:5" ht="15" customHeight="1" x14ac:dyDescent="0.25">
      <c r="A112" s="100" t="s">
        <v>1337</v>
      </c>
      <c r="B112" s="92"/>
      <c r="C112" s="92"/>
      <c r="D112" s="83" t="s">
        <v>1605</v>
      </c>
      <c r="E112" s="76" t="s">
        <v>1606</v>
      </c>
    </row>
    <row r="113" spans="1:5" ht="15" customHeight="1" x14ac:dyDescent="0.25">
      <c r="A113" s="100" t="s">
        <v>325</v>
      </c>
      <c r="B113" s="92"/>
      <c r="C113" s="92"/>
      <c r="D113" s="83" t="s">
        <v>1607</v>
      </c>
      <c r="E113" s="76" t="s">
        <v>1608</v>
      </c>
    </row>
    <row r="114" spans="1:5" ht="15" customHeight="1" x14ac:dyDescent="0.25">
      <c r="A114" s="101" t="s">
        <v>341</v>
      </c>
      <c r="B114" s="86"/>
      <c r="C114" s="86"/>
      <c r="D114" s="83" t="s">
        <v>1609</v>
      </c>
      <c r="E114" s="76" t="s">
        <v>1610</v>
      </c>
    </row>
    <row r="115" spans="1:5" ht="15" customHeight="1" x14ac:dyDescent="0.25">
      <c r="A115" s="101" t="s">
        <v>343</v>
      </c>
      <c r="B115" s="86"/>
      <c r="C115" s="86"/>
      <c r="D115" s="83" t="s">
        <v>1611</v>
      </c>
      <c r="E115" s="76" t="s">
        <v>1612</v>
      </c>
    </row>
    <row r="116" spans="1:5" ht="15" customHeight="1" x14ac:dyDescent="0.25">
      <c r="A116" s="100" t="s">
        <v>1338</v>
      </c>
      <c r="B116" s="92"/>
      <c r="C116" s="92"/>
      <c r="D116" s="83" t="s">
        <v>1613</v>
      </c>
      <c r="E116" s="76" t="s">
        <v>1614</v>
      </c>
    </row>
    <row r="117" spans="1:5" ht="15" customHeight="1" x14ac:dyDescent="0.25">
      <c r="A117" s="100" t="s">
        <v>1339</v>
      </c>
      <c r="B117" s="92"/>
      <c r="C117" s="92"/>
      <c r="D117" s="83" t="s">
        <v>1615</v>
      </c>
      <c r="E117" s="76" t="s">
        <v>1616</v>
      </c>
    </row>
    <row r="118" spans="1:5" ht="15" customHeight="1" x14ac:dyDescent="0.25">
      <c r="A118" s="100" t="s">
        <v>412</v>
      </c>
      <c r="B118" s="92"/>
      <c r="C118" s="92"/>
      <c r="D118" s="83" t="s">
        <v>1617</v>
      </c>
      <c r="E118" s="76" t="s">
        <v>1618</v>
      </c>
    </row>
    <row r="119" spans="1:5" ht="15" customHeight="1" x14ac:dyDescent="0.25">
      <c r="A119" s="100" t="s">
        <v>1340</v>
      </c>
      <c r="B119" s="92"/>
      <c r="C119" s="92"/>
      <c r="D119" s="102" t="s">
        <v>1285</v>
      </c>
      <c r="E119" s="76" t="s">
        <v>1619</v>
      </c>
    </row>
    <row r="120" spans="1:5" ht="15" customHeight="1" x14ac:dyDescent="0.25">
      <c r="A120" s="100" t="s">
        <v>1620</v>
      </c>
      <c r="B120" s="92"/>
      <c r="C120" s="92"/>
      <c r="D120" s="102" t="s">
        <v>1341</v>
      </c>
      <c r="E120" s="76" t="s">
        <v>1621</v>
      </c>
    </row>
    <row r="121" spans="1:5" ht="15" customHeight="1" x14ac:dyDescent="0.25">
      <c r="A121" s="100" t="s">
        <v>1622</v>
      </c>
      <c r="B121" s="92"/>
      <c r="C121" s="92"/>
      <c r="D121" s="102" t="s">
        <v>1342</v>
      </c>
      <c r="E121" s="76" t="s">
        <v>1623</v>
      </c>
    </row>
    <row r="122" spans="1:5" ht="15" customHeight="1" x14ac:dyDescent="0.25">
      <c r="A122" s="100" t="s">
        <v>1624</v>
      </c>
      <c r="B122" s="92"/>
      <c r="C122" s="92"/>
      <c r="D122" s="102" t="s">
        <v>1343</v>
      </c>
      <c r="E122" s="76" t="s">
        <v>1625</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A. HTT General P</vt:lpstr>
      <vt:lpstr>B1. HTT Mortgage Assets</vt:lpstr>
      <vt:lpstr>B2. HTT Public Sector Assets</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2020-01-29T09:32:32Z</dcterms:modified>
  <dc:language>en-US</dc:language>
</cp:coreProperties>
</file>